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3_ncr:1_{F18A86D7-328D-42F0-BD70-050247C756BE}" xr6:coauthVersionLast="47" xr6:coauthVersionMax="47" xr10:uidLastSave="{00000000-0000-0000-0000-000000000000}"/>
  <bookViews>
    <workbookView xWindow="-28920" yWindow="-15" windowWidth="29040" windowHeight="15720" xr2:uid="{00000000-000D-0000-FFFF-FFFF00000000}"/>
  </bookViews>
  <sheets>
    <sheet name="Парный рейтинг" sheetId="1" r:id="rId1"/>
    <sheet name="Ласт турнир" sheetId="2" state="hidden" r:id="rId2"/>
    <sheet name="Начисление очков_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12" i="1" l="1"/>
  <c r="K11" i="1"/>
  <c r="U811" i="1"/>
  <c r="T811" i="1"/>
  <c r="U810" i="1"/>
  <c r="T810" i="1"/>
  <c r="U809" i="1"/>
  <c r="T809" i="1"/>
  <c r="U808" i="1"/>
  <c r="T808" i="1"/>
  <c r="U807" i="1"/>
  <c r="T807" i="1"/>
  <c r="U806" i="1"/>
  <c r="T806" i="1"/>
  <c r="U805" i="1"/>
  <c r="T805" i="1"/>
  <c r="U804" i="1"/>
  <c r="T804" i="1"/>
  <c r="U803" i="1"/>
  <c r="T803" i="1"/>
  <c r="U802" i="1"/>
  <c r="T802" i="1"/>
  <c r="U801" i="1"/>
  <c r="T801" i="1"/>
  <c r="U800" i="1"/>
  <c r="T800" i="1"/>
  <c r="U799" i="1"/>
  <c r="T799" i="1"/>
  <c r="U798" i="1"/>
  <c r="T798" i="1"/>
  <c r="U797" i="1"/>
  <c r="T797" i="1"/>
  <c r="U796" i="1"/>
  <c r="T796" i="1"/>
  <c r="U795" i="1"/>
  <c r="T795" i="1"/>
  <c r="U794" i="1"/>
  <c r="T794" i="1"/>
  <c r="U793" i="1"/>
  <c r="T793" i="1"/>
  <c r="U792" i="1"/>
  <c r="T792" i="1"/>
  <c r="U791" i="1"/>
  <c r="T791" i="1"/>
  <c r="U790" i="1"/>
  <c r="T790" i="1"/>
  <c r="U789" i="1"/>
  <c r="T789" i="1"/>
  <c r="U788" i="1"/>
  <c r="T788" i="1"/>
  <c r="U787" i="1"/>
  <c r="T787" i="1"/>
  <c r="U786" i="1"/>
  <c r="T786" i="1"/>
  <c r="U785" i="1"/>
  <c r="T785" i="1"/>
  <c r="U784" i="1"/>
  <c r="T784" i="1"/>
  <c r="U783" i="1"/>
  <c r="T783" i="1"/>
  <c r="U782" i="1"/>
  <c r="T782" i="1"/>
  <c r="U781" i="1"/>
  <c r="T781" i="1"/>
  <c r="U780" i="1"/>
  <c r="T780" i="1"/>
  <c r="U779" i="1"/>
  <c r="T779" i="1"/>
  <c r="U778" i="1"/>
  <c r="T778" i="1"/>
  <c r="U777" i="1"/>
  <c r="T777" i="1"/>
  <c r="U776" i="1"/>
  <c r="T776" i="1"/>
  <c r="U775" i="1"/>
  <c r="T775" i="1"/>
  <c r="U774" i="1"/>
  <c r="T774" i="1"/>
  <c r="U773" i="1"/>
  <c r="T773" i="1"/>
  <c r="U772" i="1"/>
  <c r="T772" i="1"/>
  <c r="U771" i="1"/>
  <c r="T771" i="1"/>
  <c r="U770" i="1"/>
  <c r="T770" i="1"/>
  <c r="U769" i="1"/>
  <c r="T769" i="1"/>
  <c r="U768" i="1"/>
  <c r="T768" i="1"/>
  <c r="U767" i="1"/>
  <c r="T767" i="1"/>
  <c r="U766" i="1"/>
  <c r="T766" i="1"/>
  <c r="U765" i="1"/>
  <c r="T765" i="1"/>
  <c r="U764" i="1"/>
  <c r="T764" i="1"/>
  <c r="U763" i="1"/>
  <c r="T763" i="1"/>
  <c r="U762" i="1"/>
  <c r="T762" i="1"/>
  <c r="U761" i="1"/>
  <c r="T761" i="1"/>
  <c r="U760" i="1"/>
  <c r="T760" i="1"/>
  <c r="U759" i="1"/>
  <c r="T759" i="1"/>
  <c r="U758" i="1"/>
  <c r="T758" i="1"/>
  <c r="U757" i="1"/>
  <c r="T757" i="1"/>
  <c r="U756" i="1"/>
  <c r="T756" i="1"/>
  <c r="U755" i="1"/>
  <c r="T755" i="1"/>
  <c r="U754" i="1"/>
  <c r="T754" i="1"/>
  <c r="U753" i="1"/>
  <c r="T753" i="1"/>
  <c r="U752" i="1"/>
  <c r="T752" i="1"/>
  <c r="U751" i="1"/>
  <c r="T751" i="1"/>
  <c r="U750" i="1"/>
  <c r="T750" i="1"/>
  <c r="U749" i="1"/>
  <c r="T749" i="1"/>
  <c r="U748" i="1"/>
  <c r="T748" i="1"/>
  <c r="U747" i="1"/>
  <c r="T747" i="1"/>
  <c r="U746" i="1"/>
  <c r="T746" i="1"/>
  <c r="U745" i="1"/>
  <c r="T745" i="1"/>
  <c r="U744" i="1"/>
  <c r="T744" i="1"/>
  <c r="U743" i="1"/>
  <c r="T743" i="1"/>
  <c r="U742" i="1"/>
  <c r="T742" i="1"/>
  <c r="U741" i="1"/>
  <c r="T741" i="1"/>
  <c r="U740" i="1"/>
  <c r="T740" i="1"/>
  <c r="U739" i="1"/>
  <c r="T739" i="1"/>
  <c r="U738" i="1"/>
  <c r="T738" i="1"/>
  <c r="U737" i="1"/>
  <c r="T737" i="1"/>
  <c r="U736" i="1"/>
  <c r="T736" i="1"/>
  <c r="U735" i="1"/>
  <c r="T735" i="1"/>
  <c r="U734" i="1"/>
  <c r="T734" i="1"/>
  <c r="U733" i="1"/>
  <c r="T733" i="1"/>
  <c r="U732" i="1"/>
  <c r="T732" i="1"/>
  <c r="U731" i="1"/>
  <c r="T731" i="1"/>
  <c r="U730" i="1"/>
  <c r="T730" i="1"/>
  <c r="U729" i="1"/>
  <c r="T729" i="1"/>
  <c r="U728" i="1"/>
  <c r="T728" i="1"/>
  <c r="U727" i="1"/>
  <c r="T727" i="1"/>
  <c r="U726" i="1"/>
  <c r="T726" i="1"/>
  <c r="U725" i="1"/>
  <c r="T725" i="1"/>
  <c r="U724" i="1"/>
  <c r="T724" i="1"/>
  <c r="U723" i="1"/>
  <c r="T723" i="1"/>
  <c r="U722" i="1"/>
  <c r="T722" i="1"/>
  <c r="U721" i="1"/>
  <c r="T721" i="1"/>
  <c r="U720" i="1"/>
  <c r="T720" i="1"/>
  <c r="U719" i="1"/>
  <c r="T719" i="1"/>
  <c r="U718" i="1"/>
  <c r="T718" i="1"/>
  <c r="U717" i="1"/>
  <c r="T717" i="1"/>
  <c r="U716" i="1"/>
  <c r="T716" i="1"/>
  <c r="U715" i="1"/>
  <c r="T715" i="1"/>
  <c r="U714" i="1"/>
  <c r="T714" i="1"/>
  <c r="U713" i="1"/>
  <c r="T713" i="1"/>
  <c r="U712" i="1"/>
  <c r="T712" i="1"/>
  <c r="U711" i="1"/>
  <c r="T711" i="1"/>
  <c r="U710" i="1"/>
  <c r="T710" i="1"/>
  <c r="U709" i="1"/>
  <c r="T709" i="1"/>
  <c r="U708" i="1"/>
  <c r="T708" i="1"/>
  <c r="U707" i="1"/>
  <c r="T707" i="1"/>
  <c r="U706" i="1"/>
  <c r="T706" i="1"/>
  <c r="U705" i="1"/>
  <c r="T705" i="1"/>
  <c r="U704" i="1"/>
  <c r="T704" i="1"/>
  <c r="U703" i="1"/>
  <c r="T703" i="1"/>
  <c r="U702" i="1"/>
  <c r="T702" i="1"/>
  <c r="U701" i="1"/>
  <c r="T701" i="1"/>
  <c r="U700" i="1"/>
  <c r="T700" i="1"/>
  <c r="U699" i="1"/>
  <c r="T699" i="1"/>
  <c r="U698" i="1"/>
  <c r="T698" i="1"/>
  <c r="U697" i="1"/>
  <c r="T697" i="1"/>
  <c r="U696" i="1"/>
  <c r="T696" i="1"/>
  <c r="U695" i="1"/>
  <c r="T695" i="1"/>
  <c r="U694" i="1"/>
  <c r="T694" i="1"/>
  <c r="U693" i="1"/>
  <c r="T693" i="1"/>
  <c r="U692" i="1"/>
  <c r="T692" i="1"/>
  <c r="U691" i="1"/>
  <c r="T691" i="1"/>
  <c r="U690" i="1"/>
  <c r="T690" i="1"/>
  <c r="U689" i="1"/>
  <c r="T689" i="1"/>
  <c r="U688" i="1"/>
  <c r="T688" i="1"/>
  <c r="U687" i="1"/>
  <c r="T687" i="1"/>
  <c r="U686" i="1"/>
  <c r="T686" i="1"/>
  <c r="U685" i="1"/>
  <c r="T685" i="1"/>
  <c r="U684" i="1"/>
  <c r="T684" i="1"/>
  <c r="U683" i="1"/>
  <c r="T683" i="1"/>
  <c r="U682" i="1"/>
  <c r="T682" i="1"/>
  <c r="U681" i="1"/>
  <c r="T681" i="1"/>
  <c r="U680" i="1"/>
  <c r="T680" i="1"/>
  <c r="U679" i="1"/>
  <c r="T679" i="1"/>
  <c r="U678" i="1"/>
  <c r="T678" i="1"/>
  <c r="U677" i="1"/>
  <c r="T677" i="1"/>
  <c r="U676" i="1"/>
  <c r="T676" i="1"/>
  <c r="U675" i="1"/>
  <c r="T675" i="1"/>
  <c r="U674" i="1"/>
  <c r="T674" i="1"/>
  <c r="U673" i="1"/>
  <c r="T673" i="1"/>
  <c r="U672" i="1"/>
  <c r="T672" i="1"/>
  <c r="U671" i="1"/>
  <c r="T671" i="1"/>
  <c r="U670" i="1"/>
  <c r="T670" i="1"/>
  <c r="U669" i="1"/>
  <c r="T669" i="1"/>
  <c r="U668" i="1"/>
  <c r="T668" i="1"/>
  <c r="U667" i="1"/>
  <c r="T667" i="1"/>
  <c r="U666" i="1"/>
  <c r="T666" i="1"/>
  <c r="U665" i="1"/>
  <c r="T665" i="1"/>
  <c r="U664" i="1"/>
  <c r="T664" i="1"/>
  <c r="U663" i="1"/>
  <c r="T663" i="1"/>
  <c r="U662" i="1"/>
  <c r="T662" i="1"/>
  <c r="U661" i="1"/>
  <c r="T661" i="1"/>
  <c r="U660" i="1"/>
  <c r="T660" i="1"/>
  <c r="U659" i="1"/>
  <c r="T659" i="1"/>
  <c r="U658" i="1"/>
  <c r="T658" i="1"/>
  <c r="U657" i="1"/>
  <c r="T657" i="1"/>
  <c r="U656" i="1"/>
  <c r="T656" i="1"/>
  <c r="U655" i="1"/>
  <c r="T655" i="1"/>
  <c r="U654" i="1"/>
  <c r="T654" i="1"/>
  <c r="U653" i="1"/>
  <c r="T653" i="1"/>
  <c r="U652" i="1"/>
  <c r="T652" i="1"/>
  <c r="U651" i="1"/>
  <c r="T651" i="1"/>
  <c r="U650" i="1"/>
  <c r="T650" i="1"/>
  <c r="U649" i="1"/>
  <c r="T649" i="1"/>
  <c r="U648" i="1"/>
  <c r="T648" i="1"/>
  <c r="U647" i="1"/>
  <c r="T647" i="1"/>
  <c r="U646" i="1"/>
  <c r="T646" i="1"/>
  <c r="U645" i="1"/>
  <c r="T645" i="1"/>
  <c r="U644" i="1"/>
  <c r="T644" i="1"/>
  <c r="U643" i="1"/>
  <c r="T643" i="1"/>
  <c r="U642" i="1"/>
  <c r="T642" i="1"/>
  <c r="U641" i="1"/>
  <c r="T641" i="1"/>
  <c r="U640" i="1"/>
  <c r="T640" i="1"/>
  <c r="U639" i="1"/>
  <c r="T639" i="1"/>
  <c r="U638" i="1"/>
  <c r="T638" i="1"/>
  <c r="U637" i="1"/>
  <c r="T637" i="1"/>
  <c r="U636" i="1"/>
  <c r="T636" i="1"/>
  <c r="U635" i="1"/>
  <c r="T635" i="1"/>
  <c r="U634" i="1"/>
  <c r="T634" i="1"/>
  <c r="U633" i="1"/>
  <c r="T633" i="1"/>
  <c r="U632" i="1"/>
  <c r="T632" i="1"/>
  <c r="U631" i="1"/>
  <c r="T631" i="1"/>
  <c r="U630" i="1"/>
  <c r="T630" i="1"/>
  <c r="U629" i="1"/>
  <c r="T629" i="1"/>
  <c r="U628" i="1"/>
  <c r="T628" i="1"/>
  <c r="U627" i="1"/>
  <c r="T627" i="1"/>
  <c r="U626" i="1"/>
  <c r="T626" i="1"/>
  <c r="U625" i="1"/>
  <c r="T625" i="1"/>
  <c r="U624" i="1"/>
  <c r="T624" i="1"/>
  <c r="U623" i="1"/>
  <c r="T623" i="1"/>
  <c r="U622" i="1"/>
  <c r="T622" i="1"/>
  <c r="U621" i="1"/>
  <c r="T621" i="1"/>
  <c r="U620" i="1"/>
  <c r="T620" i="1"/>
  <c r="U619" i="1"/>
  <c r="T619" i="1"/>
  <c r="U618" i="1"/>
  <c r="T618" i="1"/>
  <c r="U617" i="1"/>
  <c r="T617" i="1"/>
  <c r="U616" i="1"/>
  <c r="T616" i="1"/>
  <c r="U615" i="1"/>
  <c r="T615" i="1"/>
  <c r="U614" i="1"/>
  <c r="T614" i="1"/>
  <c r="U613" i="1"/>
  <c r="T613" i="1"/>
  <c r="U612" i="1"/>
  <c r="T612" i="1"/>
  <c r="U611" i="1"/>
  <c r="T611" i="1"/>
  <c r="U610" i="1"/>
  <c r="T610" i="1"/>
  <c r="U609" i="1"/>
  <c r="T609" i="1"/>
  <c r="U608" i="1"/>
  <c r="T608" i="1"/>
  <c r="U607" i="1"/>
  <c r="T607" i="1"/>
  <c r="U606" i="1"/>
  <c r="T606" i="1"/>
  <c r="U605" i="1"/>
  <c r="T605" i="1"/>
  <c r="U604" i="1"/>
  <c r="T604" i="1"/>
  <c r="U603" i="1"/>
  <c r="T603" i="1"/>
  <c r="U602" i="1"/>
  <c r="T602" i="1"/>
  <c r="U601" i="1"/>
  <c r="T601" i="1"/>
  <c r="U600" i="1"/>
  <c r="T600" i="1"/>
  <c r="U599" i="1"/>
  <c r="T599" i="1"/>
  <c r="U598" i="1"/>
  <c r="T598" i="1"/>
  <c r="U597" i="1"/>
  <c r="T597" i="1"/>
  <c r="U596" i="1"/>
  <c r="T596" i="1"/>
  <c r="U595" i="1"/>
  <c r="T595" i="1"/>
  <c r="U594" i="1"/>
  <c r="T594" i="1"/>
  <c r="U593" i="1"/>
  <c r="T593" i="1"/>
  <c r="U592" i="1"/>
  <c r="T592" i="1"/>
  <c r="U591" i="1"/>
  <c r="T591" i="1"/>
  <c r="U590" i="1"/>
  <c r="T590" i="1"/>
  <c r="U589" i="1"/>
  <c r="T589" i="1"/>
  <c r="U588" i="1"/>
  <c r="T588" i="1"/>
  <c r="U587" i="1"/>
  <c r="T587" i="1"/>
  <c r="U586" i="1"/>
  <c r="T586" i="1"/>
  <c r="U585" i="1"/>
  <c r="T585" i="1"/>
  <c r="U584" i="1"/>
  <c r="T584" i="1"/>
  <c r="U583" i="1"/>
  <c r="T583" i="1"/>
  <c r="U582" i="1"/>
  <c r="T582" i="1"/>
  <c r="U581" i="1"/>
  <c r="T581" i="1"/>
  <c r="U580" i="1"/>
  <c r="T580" i="1"/>
  <c r="U579" i="1"/>
  <c r="T579" i="1"/>
  <c r="U578" i="1"/>
  <c r="T578" i="1"/>
  <c r="U577" i="1"/>
  <c r="T577" i="1"/>
  <c r="U576" i="1"/>
  <c r="T576" i="1"/>
  <c r="U575" i="1"/>
  <c r="T575" i="1"/>
  <c r="U574" i="1"/>
  <c r="T574" i="1"/>
  <c r="U573" i="1"/>
  <c r="T573" i="1"/>
  <c r="U572" i="1"/>
  <c r="T572" i="1"/>
  <c r="U571" i="1"/>
  <c r="T571" i="1"/>
  <c r="U570" i="1"/>
  <c r="T570" i="1"/>
  <c r="U569" i="1"/>
  <c r="T569" i="1"/>
  <c r="U568" i="1"/>
  <c r="T568" i="1"/>
  <c r="U567" i="1"/>
  <c r="T567" i="1"/>
  <c r="U566" i="1"/>
  <c r="T566" i="1"/>
  <c r="U565" i="1"/>
  <c r="T565" i="1"/>
  <c r="U564" i="1"/>
  <c r="T564" i="1"/>
  <c r="U563" i="1"/>
  <c r="T563" i="1"/>
  <c r="U562" i="1"/>
  <c r="T562" i="1"/>
  <c r="U561" i="1"/>
  <c r="T561" i="1"/>
  <c r="U560" i="1"/>
  <c r="T560" i="1"/>
  <c r="U559" i="1"/>
  <c r="T559" i="1"/>
  <c r="U558" i="1"/>
  <c r="T558" i="1"/>
  <c r="U557" i="1"/>
  <c r="T557" i="1"/>
  <c r="U556" i="1"/>
  <c r="T556" i="1"/>
  <c r="U555" i="1"/>
  <c r="T555" i="1"/>
  <c r="U554" i="1"/>
  <c r="T554" i="1"/>
  <c r="U553" i="1"/>
  <c r="T553" i="1"/>
  <c r="U552" i="1"/>
  <c r="T552" i="1"/>
  <c r="U551" i="1"/>
  <c r="T551" i="1"/>
  <c r="U550" i="1"/>
  <c r="T550" i="1"/>
  <c r="U549" i="1"/>
  <c r="T549" i="1"/>
  <c r="U548" i="1"/>
  <c r="T548" i="1"/>
  <c r="U547" i="1"/>
  <c r="T547" i="1"/>
  <c r="U546" i="1"/>
  <c r="T546" i="1"/>
  <c r="U545" i="1"/>
  <c r="T545" i="1"/>
  <c r="U544" i="1"/>
  <c r="T544" i="1"/>
  <c r="U543" i="1"/>
  <c r="T543" i="1"/>
  <c r="U542" i="1"/>
  <c r="T542" i="1"/>
  <c r="U541" i="1"/>
  <c r="T541" i="1"/>
  <c r="U540" i="1"/>
  <c r="T540" i="1"/>
  <c r="U539" i="1"/>
  <c r="T539" i="1"/>
  <c r="U538" i="1"/>
  <c r="T538" i="1"/>
  <c r="U537" i="1"/>
  <c r="T537" i="1"/>
  <c r="U536" i="1"/>
  <c r="T536" i="1"/>
  <c r="U535" i="1"/>
  <c r="T535" i="1"/>
  <c r="U534" i="1"/>
  <c r="T534" i="1"/>
  <c r="U533" i="1"/>
  <c r="T533" i="1"/>
  <c r="U532" i="1"/>
  <c r="T532" i="1"/>
  <c r="U531" i="1"/>
  <c r="T531" i="1"/>
  <c r="U530" i="1"/>
  <c r="T530" i="1"/>
  <c r="U529" i="1"/>
  <c r="T529" i="1"/>
  <c r="U528" i="1"/>
  <c r="T528" i="1"/>
  <c r="U527" i="1"/>
  <c r="T527" i="1"/>
  <c r="U526" i="1"/>
  <c r="T526" i="1"/>
  <c r="U525" i="1"/>
  <c r="T525" i="1"/>
  <c r="U524" i="1"/>
  <c r="T524" i="1"/>
  <c r="U523" i="1"/>
  <c r="T523" i="1"/>
  <c r="U522" i="1"/>
  <c r="T522" i="1"/>
  <c r="U521" i="1"/>
  <c r="T521" i="1"/>
  <c r="U520" i="1"/>
  <c r="T520" i="1"/>
  <c r="U519" i="1"/>
  <c r="T519" i="1"/>
  <c r="U518" i="1"/>
  <c r="T518" i="1"/>
  <c r="U517" i="1"/>
  <c r="T517" i="1"/>
  <c r="U516" i="1"/>
  <c r="T516" i="1"/>
  <c r="U515" i="1"/>
  <c r="T515" i="1"/>
  <c r="U514" i="1"/>
  <c r="T514" i="1"/>
  <c r="U513" i="1"/>
  <c r="T513" i="1"/>
  <c r="U512" i="1"/>
  <c r="T512" i="1"/>
  <c r="U511" i="1"/>
  <c r="T511" i="1"/>
  <c r="U510" i="1"/>
  <c r="T510" i="1"/>
  <c r="U509" i="1"/>
  <c r="T509" i="1"/>
  <c r="U508" i="1"/>
  <c r="T508" i="1"/>
  <c r="U507" i="1"/>
  <c r="T507" i="1"/>
  <c r="U506" i="1"/>
  <c r="T506" i="1"/>
  <c r="U505" i="1"/>
  <c r="T505" i="1"/>
  <c r="U504" i="1"/>
  <c r="T504" i="1"/>
  <c r="U503" i="1"/>
  <c r="T503" i="1"/>
  <c r="U502" i="1"/>
  <c r="T502" i="1"/>
  <c r="U501" i="1"/>
  <c r="T501" i="1"/>
  <c r="U500" i="1"/>
  <c r="T500" i="1"/>
  <c r="U499" i="1"/>
  <c r="T499" i="1"/>
  <c r="U498" i="1"/>
  <c r="T498" i="1"/>
  <c r="U497" i="1"/>
  <c r="T497" i="1"/>
  <c r="U496" i="1"/>
  <c r="T496" i="1"/>
  <c r="U495" i="1"/>
  <c r="T495" i="1"/>
  <c r="U494" i="1"/>
  <c r="T494" i="1"/>
  <c r="U493" i="1"/>
  <c r="T493" i="1"/>
  <c r="U492" i="1"/>
  <c r="T492" i="1"/>
  <c r="U491" i="1"/>
  <c r="T491" i="1"/>
  <c r="U490" i="1"/>
  <c r="T490" i="1"/>
  <c r="U489" i="1"/>
  <c r="T489" i="1"/>
  <c r="U488" i="1"/>
  <c r="T488" i="1"/>
  <c r="U487" i="1"/>
  <c r="T487" i="1"/>
  <c r="U486" i="1"/>
  <c r="T486" i="1"/>
  <c r="U485" i="1"/>
  <c r="T485" i="1"/>
  <c r="U484" i="1"/>
  <c r="T484" i="1"/>
  <c r="U483" i="1"/>
  <c r="T483" i="1"/>
  <c r="U482" i="1"/>
  <c r="T482" i="1"/>
  <c r="U481" i="1"/>
  <c r="T481" i="1"/>
  <c r="U480" i="1"/>
  <c r="T480" i="1"/>
  <c r="U479" i="1"/>
  <c r="T479" i="1"/>
  <c r="U478" i="1"/>
  <c r="T478" i="1"/>
  <c r="U477" i="1"/>
  <c r="T477" i="1"/>
  <c r="U476" i="1"/>
  <c r="T476" i="1"/>
  <c r="U475" i="1"/>
  <c r="T475" i="1"/>
  <c r="U474" i="1"/>
  <c r="T474" i="1"/>
  <c r="U473" i="1"/>
  <c r="T473" i="1"/>
  <c r="U472" i="1"/>
  <c r="T472" i="1"/>
  <c r="U471" i="1"/>
  <c r="T471" i="1"/>
  <c r="U470" i="1"/>
  <c r="T470" i="1"/>
  <c r="U469" i="1"/>
  <c r="T469" i="1"/>
  <c r="U468" i="1"/>
  <c r="T468" i="1"/>
  <c r="U467" i="1"/>
  <c r="T467" i="1"/>
  <c r="U466" i="1"/>
  <c r="T466" i="1"/>
  <c r="U465" i="1"/>
  <c r="T465" i="1"/>
  <c r="U464" i="1"/>
  <c r="T464" i="1"/>
  <c r="U463" i="1"/>
  <c r="T463" i="1"/>
  <c r="U462" i="1"/>
  <c r="T462" i="1"/>
  <c r="U461" i="1"/>
  <c r="T461" i="1"/>
  <c r="U460" i="1"/>
  <c r="T460" i="1"/>
  <c r="U459" i="1"/>
  <c r="T459" i="1"/>
  <c r="U458" i="1"/>
  <c r="T458" i="1"/>
  <c r="U457" i="1"/>
  <c r="T457" i="1"/>
  <c r="U456" i="1"/>
  <c r="T456" i="1"/>
  <c r="U455" i="1"/>
  <c r="T455" i="1"/>
  <c r="U454" i="1"/>
  <c r="T454" i="1"/>
  <c r="U453" i="1"/>
  <c r="T453" i="1"/>
  <c r="U452" i="1"/>
  <c r="T452" i="1"/>
  <c r="U451" i="1"/>
  <c r="T451" i="1"/>
  <c r="U450" i="1"/>
  <c r="T450" i="1"/>
  <c r="U449" i="1"/>
  <c r="T449" i="1"/>
  <c r="U448" i="1"/>
  <c r="T448" i="1"/>
  <c r="U447" i="1"/>
  <c r="T447" i="1"/>
  <c r="U446" i="1"/>
  <c r="T446" i="1"/>
  <c r="U445" i="1"/>
  <c r="T445" i="1"/>
  <c r="U444" i="1"/>
  <c r="T444" i="1"/>
  <c r="U443" i="1"/>
  <c r="T443" i="1"/>
  <c r="U442" i="1"/>
  <c r="T442" i="1"/>
  <c r="U441" i="1"/>
  <c r="T441" i="1"/>
  <c r="U440" i="1"/>
  <c r="T440" i="1"/>
  <c r="U439" i="1"/>
  <c r="T439" i="1"/>
  <c r="U438" i="1"/>
  <c r="T438" i="1"/>
  <c r="U437" i="1"/>
  <c r="T437" i="1"/>
  <c r="U436" i="1"/>
  <c r="T436" i="1"/>
  <c r="U435" i="1"/>
  <c r="T435" i="1"/>
  <c r="U434" i="1"/>
  <c r="T434" i="1"/>
  <c r="U433" i="1"/>
  <c r="T433" i="1"/>
  <c r="U432" i="1"/>
  <c r="T432" i="1"/>
  <c r="U431" i="1"/>
  <c r="T431" i="1"/>
  <c r="U430" i="1"/>
  <c r="T430" i="1"/>
  <c r="U429" i="1"/>
  <c r="T429" i="1"/>
  <c r="U428" i="1"/>
  <c r="T428" i="1"/>
  <c r="U427" i="1"/>
  <c r="T427" i="1"/>
  <c r="U426" i="1"/>
  <c r="T426" i="1"/>
  <c r="U425" i="1"/>
  <c r="T425" i="1"/>
  <c r="U424" i="1"/>
  <c r="T424" i="1"/>
  <c r="U423" i="1"/>
  <c r="T423" i="1"/>
  <c r="U422" i="1"/>
  <c r="T422" i="1"/>
  <c r="U421" i="1"/>
  <c r="T421" i="1"/>
  <c r="U420" i="1"/>
  <c r="T420" i="1"/>
  <c r="U419" i="1"/>
  <c r="T419" i="1"/>
  <c r="U418" i="1"/>
  <c r="T418" i="1"/>
  <c r="U417" i="1"/>
  <c r="T417" i="1"/>
  <c r="U416" i="1"/>
  <c r="T416" i="1"/>
  <c r="U415" i="1"/>
  <c r="T415" i="1"/>
  <c r="U414" i="1"/>
  <c r="T414" i="1"/>
  <c r="U413" i="1"/>
  <c r="T413" i="1"/>
  <c r="U412" i="1"/>
  <c r="T412" i="1"/>
  <c r="U411" i="1"/>
  <c r="T411" i="1"/>
  <c r="U410" i="1"/>
  <c r="T410" i="1"/>
  <c r="U409" i="1"/>
  <c r="T409" i="1"/>
  <c r="U408" i="1"/>
  <c r="T408" i="1"/>
  <c r="U407" i="1"/>
  <c r="T407" i="1"/>
  <c r="U406" i="1"/>
  <c r="T406" i="1"/>
  <c r="U405" i="1"/>
  <c r="T405" i="1"/>
  <c r="U404" i="1"/>
  <c r="T404" i="1"/>
  <c r="U403" i="1"/>
  <c r="T403" i="1"/>
  <c r="U402" i="1"/>
  <c r="T402" i="1"/>
  <c r="U401" i="1"/>
  <c r="T401" i="1"/>
  <c r="U400" i="1"/>
  <c r="T400" i="1"/>
  <c r="U399" i="1"/>
  <c r="T399" i="1"/>
  <c r="U398" i="1"/>
  <c r="T398" i="1"/>
  <c r="U397" i="1"/>
  <c r="T397" i="1"/>
  <c r="U396" i="1"/>
  <c r="T396" i="1"/>
  <c r="U395" i="1"/>
  <c r="T395" i="1"/>
  <c r="U394" i="1"/>
  <c r="T394" i="1"/>
  <c r="U393" i="1"/>
  <c r="T393" i="1"/>
  <c r="U392" i="1"/>
  <c r="T392" i="1"/>
  <c r="U391" i="1"/>
  <c r="T391" i="1"/>
  <c r="U390" i="1"/>
  <c r="T390" i="1"/>
  <c r="U389" i="1"/>
  <c r="T389" i="1"/>
  <c r="U388" i="1"/>
  <c r="T388" i="1"/>
  <c r="U387" i="1"/>
  <c r="T387" i="1"/>
  <c r="U386" i="1"/>
  <c r="T386" i="1"/>
  <c r="U385" i="1"/>
  <c r="T385" i="1"/>
  <c r="U384" i="1"/>
  <c r="T384" i="1"/>
  <c r="U383" i="1"/>
  <c r="T383" i="1"/>
  <c r="U382" i="1"/>
  <c r="T382" i="1"/>
  <c r="U381" i="1"/>
  <c r="T381" i="1"/>
  <c r="U380" i="1"/>
  <c r="T380" i="1"/>
  <c r="U379" i="1"/>
  <c r="T379" i="1"/>
  <c r="U378" i="1"/>
  <c r="T378" i="1"/>
  <c r="U377" i="1"/>
  <c r="T377" i="1"/>
  <c r="U376" i="1"/>
  <c r="T376" i="1"/>
  <c r="U375" i="1"/>
  <c r="T375" i="1"/>
  <c r="U374" i="1"/>
  <c r="T374" i="1"/>
  <c r="U373" i="1"/>
  <c r="T373" i="1"/>
  <c r="U372" i="1"/>
  <c r="T372" i="1"/>
  <c r="U371" i="1"/>
  <c r="T371" i="1"/>
  <c r="U370" i="1"/>
  <c r="T370" i="1"/>
  <c r="U369" i="1"/>
  <c r="T369" i="1"/>
  <c r="U368" i="1"/>
  <c r="T368" i="1"/>
  <c r="U367" i="1"/>
  <c r="T367" i="1"/>
  <c r="U366" i="1"/>
  <c r="T366" i="1"/>
  <c r="U365" i="1"/>
  <c r="T365" i="1"/>
  <c r="U364" i="1"/>
  <c r="T364" i="1"/>
  <c r="U363" i="1"/>
  <c r="T363" i="1"/>
  <c r="U362" i="1"/>
  <c r="T362" i="1"/>
  <c r="U361" i="1"/>
  <c r="T361" i="1"/>
  <c r="U360" i="1"/>
  <c r="T360" i="1"/>
  <c r="U359" i="1"/>
  <c r="T359" i="1"/>
  <c r="U358" i="1"/>
  <c r="T358" i="1"/>
  <c r="U357" i="1"/>
  <c r="T357" i="1"/>
  <c r="U356" i="1"/>
  <c r="T356" i="1"/>
  <c r="U355" i="1"/>
  <c r="T355" i="1"/>
  <c r="U354" i="1"/>
  <c r="T354" i="1"/>
  <c r="U353" i="1"/>
  <c r="T353" i="1"/>
  <c r="U352" i="1"/>
  <c r="T352" i="1"/>
  <c r="U351" i="1"/>
  <c r="T351" i="1"/>
  <c r="U350" i="1"/>
  <c r="T350" i="1"/>
  <c r="U349" i="1"/>
  <c r="T349" i="1"/>
  <c r="U348" i="1"/>
  <c r="T348" i="1"/>
  <c r="U347" i="1"/>
  <c r="T347" i="1"/>
  <c r="U346" i="1"/>
  <c r="T346" i="1"/>
  <c r="U345" i="1"/>
  <c r="T345" i="1"/>
  <c r="U344" i="1"/>
  <c r="T344" i="1"/>
  <c r="U343" i="1"/>
  <c r="T343" i="1"/>
  <c r="U342" i="1"/>
  <c r="T342" i="1"/>
  <c r="U341" i="1"/>
  <c r="T341" i="1"/>
  <c r="U340" i="1"/>
  <c r="T340" i="1"/>
  <c r="U339" i="1"/>
  <c r="T339" i="1"/>
  <c r="U338" i="1"/>
  <c r="T338" i="1"/>
  <c r="U337" i="1"/>
  <c r="T337" i="1"/>
  <c r="U336" i="1"/>
  <c r="T336" i="1"/>
  <c r="U335" i="1"/>
  <c r="T335" i="1"/>
  <c r="U334" i="1"/>
  <c r="T334" i="1"/>
  <c r="U333" i="1"/>
  <c r="T333" i="1"/>
  <c r="U332" i="1"/>
  <c r="T332" i="1"/>
  <c r="U331" i="1"/>
  <c r="T331" i="1"/>
  <c r="U330" i="1"/>
  <c r="T330" i="1"/>
  <c r="U329" i="1"/>
  <c r="T329" i="1"/>
  <c r="U328" i="1"/>
  <c r="T328" i="1"/>
  <c r="U327" i="1"/>
  <c r="T327" i="1"/>
  <c r="U326" i="1"/>
  <c r="T326" i="1"/>
  <c r="U325" i="1"/>
  <c r="T325" i="1"/>
  <c r="U324" i="1"/>
  <c r="T324" i="1"/>
  <c r="U323" i="1"/>
  <c r="T323" i="1"/>
  <c r="U322" i="1"/>
  <c r="T322" i="1"/>
  <c r="U321" i="1"/>
  <c r="T321" i="1"/>
  <c r="U320" i="1"/>
  <c r="T320" i="1"/>
  <c r="U319" i="1"/>
  <c r="T319" i="1"/>
  <c r="U318" i="1"/>
  <c r="T318" i="1"/>
  <c r="U317" i="1"/>
  <c r="T317" i="1"/>
  <c r="U316" i="1"/>
  <c r="T316" i="1"/>
  <c r="U315" i="1"/>
  <c r="T315" i="1"/>
  <c r="U314" i="1"/>
  <c r="T314" i="1"/>
  <c r="U313" i="1"/>
  <c r="T313" i="1"/>
  <c r="U312" i="1"/>
  <c r="T312" i="1"/>
  <c r="U311" i="1"/>
  <c r="T311" i="1"/>
  <c r="U310" i="1"/>
  <c r="T310" i="1"/>
  <c r="U309" i="1"/>
  <c r="T309" i="1"/>
  <c r="U308" i="1"/>
  <c r="T308" i="1"/>
  <c r="U307" i="1"/>
  <c r="T307" i="1"/>
  <c r="U306" i="1"/>
  <c r="T306" i="1"/>
  <c r="U305" i="1"/>
  <c r="T305" i="1"/>
  <c r="U304" i="1"/>
  <c r="T304" i="1"/>
  <c r="U303" i="1"/>
  <c r="T303" i="1"/>
  <c r="U302" i="1"/>
  <c r="T302" i="1"/>
  <c r="U301" i="1"/>
  <c r="T301" i="1"/>
  <c r="U300" i="1"/>
  <c r="T300" i="1"/>
  <c r="U299" i="1"/>
  <c r="T299" i="1"/>
  <c r="U298" i="1"/>
  <c r="T298" i="1"/>
  <c r="U297" i="1"/>
  <c r="T297" i="1"/>
  <c r="U296" i="1"/>
  <c r="T296" i="1"/>
  <c r="U295" i="1"/>
  <c r="T295" i="1"/>
  <c r="U294" i="1"/>
  <c r="T294" i="1"/>
  <c r="U293" i="1"/>
  <c r="T293" i="1"/>
  <c r="U292" i="1"/>
  <c r="T292" i="1"/>
  <c r="U291" i="1"/>
  <c r="T291" i="1"/>
  <c r="U290" i="1"/>
  <c r="T290" i="1"/>
  <c r="U289" i="1"/>
  <c r="T289" i="1"/>
  <c r="U288" i="1"/>
  <c r="T288" i="1"/>
  <c r="U287" i="1"/>
  <c r="T287" i="1"/>
  <c r="U286" i="1"/>
  <c r="T286" i="1"/>
  <c r="U285" i="1"/>
  <c r="T285" i="1"/>
  <c r="U284" i="1"/>
  <c r="T284" i="1"/>
  <c r="U283" i="1"/>
  <c r="T283" i="1"/>
  <c r="U282" i="1"/>
  <c r="T282" i="1"/>
  <c r="U281" i="1"/>
  <c r="T281" i="1"/>
  <c r="U280" i="1"/>
  <c r="T280" i="1"/>
  <c r="U279" i="1"/>
  <c r="T279" i="1"/>
  <c r="U278" i="1"/>
  <c r="T278" i="1"/>
  <c r="U277" i="1"/>
  <c r="T277" i="1"/>
  <c r="U276" i="1"/>
  <c r="T276" i="1"/>
  <c r="U275" i="1"/>
  <c r="T275" i="1"/>
  <c r="U274" i="1"/>
  <c r="T274" i="1"/>
  <c r="U273" i="1"/>
  <c r="T273" i="1"/>
  <c r="U272" i="1"/>
  <c r="T272" i="1"/>
  <c r="U271" i="1"/>
  <c r="T271" i="1"/>
  <c r="U270" i="1"/>
  <c r="T270" i="1"/>
  <c r="U269" i="1"/>
  <c r="T269" i="1"/>
  <c r="U268" i="1"/>
  <c r="T268" i="1"/>
  <c r="U267" i="1"/>
  <c r="T267" i="1"/>
  <c r="U266" i="1"/>
  <c r="T266" i="1"/>
  <c r="U265" i="1"/>
  <c r="T265" i="1"/>
  <c r="U264" i="1"/>
  <c r="T264" i="1"/>
  <c r="U263" i="1"/>
  <c r="T263" i="1"/>
  <c r="U262" i="1"/>
  <c r="T262" i="1"/>
  <c r="U261" i="1"/>
  <c r="T261" i="1"/>
  <c r="U260" i="1"/>
  <c r="T260" i="1"/>
  <c r="U259" i="1"/>
  <c r="T259" i="1"/>
  <c r="U258" i="1"/>
  <c r="T258" i="1"/>
  <c r="U257" i="1"/>
  <c r="T257" i="1"/>
  <c r="U256" i="1"/>
  <c r="T256" i="1"/>
  <c r="U255" i="1"/>
  <c r="T255" i="1"/>
  <c r="U254" i="1"/>
  <c r="T254" i="1"/>
  <c r="U253" i="1"/>
  <c r="T253" i="1"/>
  <c r="U252" i="1"/>
  <c r="T252" i="1"/>
  <c r="U251" i="1"/>
  <c r="T251" i="1"/>
  <c r="U250" i="1"/>
  <c r="T250" i="1"/>
  <c r="U249" i="1"/>
  <c r="T249" i="1"/>
  <c r="U248" i="1"/>
  <c r="T248" i="1"/>
  <c r="U247" i="1"/>
  <c r="T247" i="1"/>
  <c r="U246" i="1"/>
  <c r="T246" i="1"/>
  <c r="U245" i="1"/>
  <c r="T245" i="1"/>
  <c r="U244" i="1"/>
  <c r="T244" i="1"/>
  <c r="U243" i="1"/>
  <c r="T243" i="1"/>
  <c r="U242" i="1"/>
  <c r="T242" i="1"/>
  <c r="U241" i="1"/>
  <c r="T241" i="1"/>
  <c r="U240" i="1"/>
  <c r="T240" i="1"/>
  <c r="U239" i="1"/>
  <c r="T239" i="1"/>
  <c r="U238" i="1"/>
  <c r="T238" i="1"/>
  <c r="U237" i="1"/>
  <c r="T237" i="1"/>
  <c r="U236" i="1"/>
  <c r="T236" i="1"/>
  <c r="U235" i="1"/>
  <c r="T235" i="1"/>
  <c r="U234" i="1"/>
  <c r="T234" i="1"/>
  <c r="U233" i="1"/>
  <c r="T233" i="1"/>
  <c r="U232" i="1"/>
  <c r="T232" i="1"/>
  <c r="U231" i="1"/>
  <c r="T231" i="1"/>
  <c r="U230" i="1"/>
  <c r="T230" i="1"/>
  <c r="U229" i="1"/>
  <c r="T229" i="1"/>
  <c r="U228" i="1"/>
  <c r="T228" i="1"/>
  <c r="U227" i="1"/>
  <c r="T227" i="1"/>
  <c r="U226" i="1"/>
  <c r="T226" i="1"/>
  <c r="U225" i="1"/>
  <c r="T225" i="1"/>
  <c r="U224" i="1"/>
  <c r="T224" i="1"/>
  <c r="U223" i="1"/>
  <c r="T223" i="1"/>
  <c r="U222" i="1"/>
  <c r="T222" i="1"/>
  <c r="U221" i="1"/>
  <c r="T221" i="1"/>
  <c r="U220" i="1"/>
  <c r="T220" i="1"/>
  <c r="U219" i="1"/>
  <c r="T219" i="1"/>
  <c r="U218" i="1"/>
  <c r="T218" i="1"/>
  <c r="U217" i="1"/>
  <c r="T217" i="1"/>
  <c r="U216" i="1"/>
  <c r="T216" i="1"/>
  <c r="U215" i="1"/>
  <c r="T215" i="1"/>
  <c r="U214" i="1"/>
  <c r="T214" i="1"/>
  <c r="U213" i="1"/>
  <c r="T213" i="1"/>
  <c r="U212" i="1"/>
  <c r="T212" i="1"/>
  <c r="U211" i="1"/>
  <c r="T211" i="1"/>
  <c r="U210" i="1"/>
  <c r="T210" i="1"/>
  <c r="U209" i="1"/>
  <c r="T209" i="1"/>
  <c r="U208" i="1"/>
  <c r="T208" i="1"/>
  <c r="U207" i="1"/>
  <c r="T207" i="1"/>
  <c r="U206" i="1"/>
  <c r="T206" i="1"/>
  <c r="U205" i="1"/>
  <c r="T205" i="1"/>
  <c r="U204" i="1"/>
  <c r="T204" i="1"/>
  <c r="U203" i="1"/>
  <c r="T203" i="1"/>
  <c r="U202" i="1"/>
  <c r="T202" i="1"/>
  <c r="U201" i="1"/>
  <c r="T201" i="1"/>
  <c r="U200" i="1"/>
  <c r="T200" i="1"/>
  <c r="U199" i="1"/>
  <c r="T199" i="1"/>
  <c r="U198" i="1"/>
  <c r="T198" i="1"/>
  <c r="U197" i="1"/>
  <c r="T197" i="1"/>
  <c r="U196" i="1"/>
  <c r="T196" i="1"/>
  <c r="U195" i="1"/>
  <c r="T195" i="1"/>
  <c r="U194" i="1"/>
  <c r="T194" i="1"/>
  <c r="U193" i="1"/>
  <c r="T193" i="1"/>
  <c r="U192" i="1"/>
  <c r="T192" i="1"/>
  <c r="U191" i="1"/>
  <c r="T191" i="1"/>
  <c r="U190" i="1"/>
  <c r="T190" i="1"/>
  <c r="U189" i="1"/>
  <c r="T189" i="1"/>
  <c r="U188" i="1"/>
  <c r="T188" i="1"/>
  <c r="U187" i="1"/>
  <c r="T187" i="1"/>
  <c r="U186" i="1"/>
  <c r="T186" i="1"/>
  <c r="U185" i="1"/>
  <c r="T185" i="1"/>
  <c r="U184" i="1"/>
  <c r="T184" i="1"/>
  <c r="U183" i="1"/>
  <c r="T183" i="1"/>
  <c r="U182" i="1"/>
  <c r="T182" i="1"/>
  <c r="U181" i="1"/>
  <c r="T181" i="1"/>
  <c r="U180" i="1"/>
  <c r="T180" i="1"/>
  <c r="U179" i="1"/>
  <c r="T179" i="1"/>
  <c r="U178" i="1"/>
  <c r="T178" i="1"/>
  <c r="U177" i="1"/>
  <c r="T177" i="1"/>
  <c r="U176" i="1"/>
  <c r="T176" i="1"/>
  <c r="U175" i="1"/>
  <c r="T175" i="1"/>
  <c r="U174" i="1"/>
  <c r="T174" i="1"/>
  <c r="U173" i="1"/>
  <c r="T173" i="1"/>
  <c r="U172" i="1"/>
  <c r="T172" i="1"/>
  <c r="U171" i="1"/>
  <c r="T171" i="1"/>
  <c r="U170" i="1"/>
  <c r="T170" i="1"/>
  <c r="U169" i="1"/>
  <c r="T169" i="1"/>
  <c r="U168" i="1"/>
  <c r="T168" i="1"/>
  <c r="U167" i="1"/>
  <c r="T167" i="1"/>
  <c r="U166" i="1"/>
  <c r="T166" i="1"/>
  <c r="U165" i="1"/>
  <c r="T165" i="1"/>
  <c r="U164" i="1"/>
  <c r="T164" i="1"/>
  <c r="U163" i="1"/>
  <c r="T163" i="1"/>
  <c r="U162" i="1"/>
  <c r="T162" i="1"/>
  <c r="U161" i="1"/>
  <c r="T161" i="1"/>
  <c r="U160" i="1"/>
  <c r="T160" i="1"/>
  <c r="U159" i="1"/>
  <c r="T159" i="1"/>
  <c r="U158" i="1"/>
  <c r="T158" i="1"/>
  <c r="U157" i="1"/>
  <c r="T157" i="1"/>
  <c r="U156" i="1"/>
  <c r="T156" i="1"/>
  <c r="U155" i="1"/>
  <c r="T155" i="1"/>
  <c r="U154" i="1"/>
  <c r="T154" i="1"/>
  <c r="U153" i="1"/>
  <c r="T153" i="1"/>
  <c r="U152" i="1"/>
  <c r="T152" i="1"/>
  <c r="U151" i="1"/>
  <c r="T151" i="1"/>
  <c r="U150" i="1"/>
  <c r="T150" i="1"/>
  <c r="U149" i="1"/>
  <c r="T149" i="1"/>
  <c r="U148" i="1"/>
  <c r="T148" i="1"/>
  <c r="U147" i="1"/>
  <c r="T147" i="1"/>
  <c r="U146" i="1"/>
  <c r="T146" i="1"/>
  <c r="U145" i="1"/>
  <c r="T145" i="1"/>
  <c r="U144" i="1"/>
  <c r="T144" i="1"/>
  <c r="U143" i="1"/>
  <c r="T143" i="1"/>
  <c r="U142" i="1"/>
  <c r="T142" i="1"/>
  <c r="U141" i="1"/>
  <c r="T141" i="1"/>
  <c r="U140" i="1"/>
  <c r="T140" i="1"/>
  <c r="U139" i="1"/>
  <c r="T139" i="1"/>
  <c r="U138" i="1"/>
  <c r="T138" i="1"/>
  <c r="U137" i="1"/>
  <c r="T137" i="1"/>
  <c r="U136" i="1"/>
  <c r="T136" i="1"/>
  <c r="U135" i="1"/>
  <c r="T135" i="1"/>
  <c r="U134" i="1"/>
  <c r="T134" i="1"/>
  <c r="U133" i="1"/>
  <c r="T133" i="1"/>
  <c r="U132" i="1"/>
  <c r="T132" i="1"/>
  <c r="U131" i="1"/>
  <c r="T131" i="1"/>
  <c r="U130" i="1"/>
  <c r="T130" i="1"/>
  <c r="U129" i="1"/>
  <c r="T129" i="1"/>
  <c r="U128" i="1"/>
  <c r="T128" i="1"/>
  <c r="U127" i="1"/>
  <c r="T127" i="1"/>
  <c r="U126" i="1"/>
  <c r="T126" i="1"/>
  <c r="U125" i="1"/>
  <c r="T125" i="1"/>
  <c r="U124" i="1"/>
  <c r="T124" i="1"/>
  <c r="U123" i="1"/>
  <c r="T123" i="1"/>
  <c r="U122" i="1"/>
  <c r="T122" i="1"/>
  <c r="U121" i="1"/>
  <c r="T121" i="1"/>
  <c r="U120" i="1"/>
  <c r="T120" i="1"/>
  <c r="U119" i="1"/>
  <c r="T119" i="1"/>
  <c r="U118" i="1"/>
  <c r="T118" i="1"/>
  <c r="U117" i="1"/>
  <c r="T117" i="1"/>
  <c r="U116" i="1"/>
  <c r="T116" i="1"/>
  <c r="U115" i="1"/>
  <c r="T115" i="1"/>
  <c r="U114" i="1"/>
  <c r="T114" i="1"/>
  <c r="U113" i="1"/>
  <c r="T113" i="1"/>
  <c r="U112" i="1"/>
  <c r="T112" i="1"/>
  <c r="U111" i="1"/>
  <c r="T111" i="1"/>
  <c r="U110" i="1"/>
  <c r="T110" i="1"/>
  <c r="U109" i="1"/>
  <c r="T109" i="1"/>
  <c r="U108" i="1"/>
  <c r="T108" i="1"/>
  <c r="U107" i="1"/>
  <c r="T107" i="1"/>
  <c r="U106" i="1"/>
  <c r="T106" i="1"/>
  <c r="U105" i="1"/>
  <c r="T105" i="1"/>
  <c r="U104" i="1"/>
  <c r="T104" i="1"/>
  <c r="U103" i="1"/>
  <c r="T103" i="1"/>
  <c r="U102" i="1"/>
  <c r="T102" i="1"/>
  <c r="U101" i="1"/>
  <c r="T101" i="1"/>
  <c r="U100" i="1"/>
  <c r="T100" i="1"/>
  <c r="U99" i="1"/>
  <c r="T99" i="1"/>
  <c r="U98" i="1"/>
  <c r="T98" i="1"/>
  <c r="U97" i="1"/>
  <c r="T97" i="1"/>
  <c r="U96" i="1"/>
  <c r="T96" i="1"/>
  <c r="U95" i="1"/>
  <c r="T95" i="1"/>
  <c r="U94" i="1"/>
  <c r="T94" i="1"/>
  <c r="U93" i="1"/>
  <c r="T93" i="1"/>
  <c r="U92" i="1"/>
  <c r="T92" i="1"/>
  <c r="U91" i="1"/>
  <c r="T91" i="1"/>
  <c r="U90" i="1"/>
  <c r="T90" i="1"/>
  <c r="U89" i="1"/>
  <c r="T89" i="1"/>
  <c r="U88" i="1"/>
  <c r="T88" i="1"/>
  <c r="U87" i="1"/>
  <c r="T87" i="1"/>
  <c r="U86" i="1"/>
  <c r="T86" i="1"/>
  <c r="U85" i="1"/>
  <c r="T85" i="1"/>
  <c r="U84" i="1"/>
  <c r="T84" i="1"/>
  <c r="U83" i="1"/>
  <c r="T83" i="1"/>
  <c r="T81" i="1"/>
  <c r="T76" i="1"/>
  <c r="T80" i="1"/>
  <c r="T74" i="1"/>
  <c r="T45" i="1"/>
  <c r="T44" i="1"/>
  <c r="T11" i="1"/>
  <c r="T79" i="1"/>
  <c r="T73" i="1"/>
  <c r="T72" i="1"/>
  <c r="T68" i="1"/>
  <c r="T71" i="1"/>
  <c r="T70" i="1"/>
  <c r="T78" i="1"/>
  <c r="T75" i="1"/>
  <c r="T77" i="1"/>
  <c r="T61" i="1"/>
  <c r="T67" i="1"/>
  <c r="T60" i="1"/>
  <c r="U66" i="1"/>
  <c r="T66" i="1"/>
  <c r="T59" i="1"/>
  <c r="T57" i="1"/>
  <c r="T56" i="1"/>
  <c r="T37" i="1"/>
  <c r="T41" i="1"/>
  <c r="T40" i="1"/>
  <c r="T36" i="1"/>
  <c r="T39" i="1"/>
  <c r="T38" i="1"/>
  <c r="T24" i="1"/>
  <c r="T25" i="1"/>
  <c r="T62" i="1"/>
  <c r="T69" i="1"/>
  <c r="T55" i="1"/>
  <c r="T54" i="1"/>
  <c r="T51" i="1"/>
  <c r="T53" i="1"/>
  <c r="T50" i="1"/>
  <c r="T52" i="1"/>
  <c r="T49" i="1"/>
  <c r="T35" i="1"/>
  <c r="T34" i="1"/>
  <c r="T31" i="1"/>
  <c r="T33" i="1"/>
  <c r="T32" i="1"/>
  <c r="T30" i="1"/>
  <c r="T23" i="1"/>
  <c r="T22" i="1"/>
  <c r="T21" i="1"/>
  <c r="T20" i="1"/>
  <c r="T19" i="1"/>
  <c r="T17" i="1"/>
  <c r="T16" i="1"/>
  <c r="T15" i="1"/>
  <c r="T14" i="1"/>
  <c r="T13" i="1"/>
  <c r="T12" i="1"/>
  <c r="T65" i="1"/>
  <c r="T64" i="1"/>
  <c r="T63" i="1"/>
  <c r="T58" i="1"/>
  <c r="T48" i="1"/>
  <c r="T47" i="1"/>
  <c r="T43" i="1"/>
  <c r="T42" i="1"/>
  <c r="T29" i="1"/>
  <c r="T28" i="1"/>
  <c r="T27" i="1"/>
  <c r="T26" i="1"/>
  <c r="T18" i="1"/>
  <c r="T46" i="1"/>
  <c r="T10" i="1"/>
  <c r="U82" i="1"/>
  <c r="T82" i="1"/>
  <c r="F128" i="2"/>
  <c r="F129" i="2" s="1"/>
  <c r="F126" i="2"/>
  <c r="F127" i="2" s="1"/>
  <c r="F124" i="2"/>
  <c r="F125" i="2" s="1"/>
  <c r="F122" i="2"/>
  <c r="F123" i="2" s="1"/>
  <c r="F120" i="2"/>
  <c r="F121" i="2" s="1"/>
  <c r="F118" i="2"/>
  <c r="F119" i="2" s="1"/>
  <c r="F116" i="2"/>
  <c r="F117" i="2" s="1"/>
  <c r="F114" i="2"/>
  <c r="F115" i="2" s="1"/>
  <c r="F112" i="2"/>
  <c r="F113" i="2" s="1"/>
  <c r="F110" i="2"/>
  <c r="F111" i="2" s="1"/>
  <c r="F108" i="2"/>
  <c r="F109" i="2" s="1"/>
  <c r="F106" i="2"/>
  <c r="F107" i="2" s="1"/>
  <c r="F104" i="2"/>
  <c r="F105" i="2" s="1"/>
  <c r="F102" i="2"/>
  <c r="F103" i="2" s="1"/>
  <c r="F100" i="2"/>
  <c r="F101" i="2" s="1"/>
  <c r="F98" i="2"/>
  <c r="F99" i="2" s="1"/>
  <c r="F96" i="2"/>
  <c r="F97" i="2" s="1"/>
  <c r="F94" i="2"/>
  <c r="F95" i="2" s="1"/>
  <c r="F92" i="2"/>
  <c r="F93" i="2" s="1"/>
  <c r="F90" i="2"/>
  <c r="F91" i="2" s="1"/>
  <c r="F88" i="2"/>
  <c r="F89" i="2" s="1"/>
  <c r="F86" i="2"/>
  <c r="F87" i="2" s="1"/>
  <c r="F84" i="2"/>
  <c r="F85" i="2" s="1"/>
  <c r="F82" i="2"/>
  <c r="F83" i="2" s="1"/>
  <c r="F80" i="2"/>
  <c r="F81" i="2" s="1"/>
  <c r="F78" i="2"/>
  <c r="F79" i="2" s="1"/>
  <c r="F76" i="2"/>
  <c r="F77" i="2" s="1"/>
  <c r="F74" i="2"/>
  <c r="F75" i="2" s="1"/>
  <c r="E73" i="2"/>
  <c r="E72" i="2"/>
  <c r="E71" i="2"/>
  <c r="E70" i="2"/>
  <c r="F70" i="2" s="1"/>
  <c r="F71" i="2" s="1"/>
  <c r="E69" i="2"/>
  <c r="E68" i="2"/>
  <c r="E67" i="2"/>
  <c r="E66" i="2"/>
  <c r="F66" i="2" s="1"/>
  <c r="F67" i="2" s="1"/>
  <c r="E65" i="2"/>
  <c r="E64" i="2"/>
  <c r="E63" i="2"/>
  <c r="E62" i="2"/>
  <c r="E61" i="2"/>
  <c r="E60" i="2"/>
  <c r="F60" i="2" s="1"/>
  <c r="F61" i="2" s="1"/>
  <c r="E59" i="2"/>
  <c r="E58" i="2"/>
  <c r="F58" i="2" s="1"/>
  <c r="F59" i="2" s="1"/>
  <c r="E57" i="2"/>
  <c r="E56" i="2"/>
  <c r="E55" i="2"/>
  <c r="E54" i="2"/>
  <c r="E53" i="2"/>
  <c r="E52" i="2"/>
  <c r="E51" i="2"/>
  <c r="E50" i="2"/>
  <c r="F50" i="2" s="1"/>
  <c r="F51" i="2" s="1"/>
  <c r="E49" i="2"/>
  <c r="E48" i="2"/>
  <c r="E47" i="2"/>
  <c r="E46" i="2"/>
  <c r="F46" i="2" s="1"/>
  <c r="F47" i="2" s="1"/>
  <c r="E45" i="2"/>
  <c r="E44" i="2"/>
  <c r="E43" i="2"/>
  <c r="E42" i="2"/>
  <c r="E41" i="2"/>
  <c r="E40" i="2"/>
  <c r="F40" i="2" s="1"/>
  <c r="F41" i="2" s="1"/>
  <c r="E39" i="2"/>
  <c r="E38" i="2"/>
  <c r="F38" i="2" s="1"/>
  <c r="F39" i="2" s="1"/>
  <c r="E37" i="2"/>
  <c r="E36" i="2"/>
  <c r="E35" i="2"/>
  <c r="E34" i="2"/>
  <c r="E33" i="2"/>
  <c r="E32" i="2"/>
  <c r="F32" i="2" s="1"/>
  <c r="F33" i="2" s="1"/>
  <c r="E31" i="2"/>
  <c r="E30" i="2"/>
  <c r="F30" i="2" s="1"/>
  <c r="F31" i="2" s="1"/>
  <c r="E29" i="2"/>
  <c r="E28" i="2"/>
  <c r="E27" i="2"/>
  <c r="E26" i="2"/>
  <c r="F26" i="2" s="1"/>
  <c r="F27" i="2" s="1"/>
  <c r="E25" i="2"/>
  <c r="E24" i="2"/>
  <c r="E23" i="2"/>
  <c r="E22" i="2"/>
  <c r="E21" i="2"/>
  <c r="E20" i="2"/>
  <c r="F20" i="2" s="1"/>
  <c r="F21" i="2" s="1"/>
  <c r="E19" i="2"/>
  <c r="E18" i="2"/>
  <c r="F18" i="2" s="1"/>
  <c r="F19" i="2" s="1"/>
  <c r="E17" i="2"/>
  <c r="E16" i="2"/>
  <c r="E15" i="2"/>
  <c r="E14" i="2"/>
  <c r="E13" i="2"/>
  <c r="E12" i="2"/>
  <c r="E11" i="2"/>
  <c r="E10" i="2"/>
  <c r="F10" i="2" s="1"/>
  <c r="F11" i="2" s="1"/>
  <c r="E9" i="2"/>
  <c r="E8" i="2"/>
  <c r="E7" i="2"/>
  <c r="E6" i="2"/>
  <c r="F6" i="2" s="1"/>
  <c r="F7" i="2" s="1"/>
  <c r="E5" i="2"/>
  <c r="E4" i="2"/>
  <c r="F4" i="2" s="1"/>
  <c r="F5" i="2" s="1"/>
  <c r="E3" i="2"/>
  <c r="E2" i="2"/>
  <c r="F2" i="2" s="1"/>
  <c r="F3" i="2" s="1"/>
  <c r="D129" i="2"/>
  <c r="D128" i="2"/>
  <c r="D127" i="2"/>
  <c r="D126" i="2"/>
  <c r="D125" i="2"/>
  <c r="D124" i="2"/>
  <c r="D123" i="2"/>
  <c r="D122" i="2"/>
  <c r="D121" i="2"/>
  <c r="D120" i="2"/>
  <c r="D119" i="2"/>
  <c r="D118" i="2"/>
  <c r="D117" i="2"/>
  <c r="D116" i="2"/>
  <c r="D115" i="2"/>
  <c r="D114" i="2"/>
  <c r="D113" i="2"/>
  <c r="D112" i="2"/>
  <c r="D111" i="2"/>
  <c r="D110" i="2"/>
  <c r="D109" i="2"/>
  <c r="D108" i="2"/>
  <c r="D107" i="2"/>
  <c r="D106" i="2"/>
  <c r="D105" i="2"/>
  <c r="D104" i="2"/>
  <c r="D103" i="2"/>
  <c r="D102" i="2"/>
  <c r="D101" i="2"/>
  <c r="D100" i="2"/>
  <c r="D99" i="2"/>
  <c r="D98" i="2"/>
  <c r="D97" i="2"/>
  <c r="D96" i="2"/>
  <c r="D95" i="2"/>
  <c r="D94" i="2"/>
  <c r="D93" i="2"/>
  <c r="D92" i="2"/>
  <c r="D91" i="2"/>
  <c r="D90" i="2"/>
  <c r="D89" i="2"/>
  <c r="D88" i="2"/>
  <c r="D87" i="2"/>
  <c r="D86" i="2"/>
  <c r="D85" i="2"/>
  <c r="D84" i="2"/>
  <c r="D83" i="2"/>
  <c r="D82" i="2"/>
  <c r="D81" i="2"/>
  <c r="D80" i="2"/>
  <c r="D79" i="2"/>
  <c r="D78" i="2"/>
  <c r="D77" i="2"/>
  <c r="D76" i="2"/>
  <c r="D75" i="2"/>
  <c r="D74" i="2"/>
  <c r="D73" i="2"/>
  <c r="D72" i="2"/>
  <c r="D71" i="2"/>
  <c r="C71" i="2" s="1"/>
  <c r="U69" i="1" s="1"/>
  <c r="D70" i="2"/>
  <c r="C70" i="2" s="1"/>
  <c r="U75" i="1" s="1"/>
  <c r="D69" i="2"/>
  <c r="D68" i="2"/>
  <c r="D67" i="2"/>
  <c r="D66" i="2"/>
  <c r="D65" i="2"/>
  <c r="D64" i="2"/>
  <c r="D63" i="2"/>
  <c r="D62" i="2"/>
  <c r="D61" i="2"/>
  <c r="D60" i="2"/>
  <c r="D59" i="2"/>
  <c r="D58" i="2"/>
  <c r="D57" i="2"/>
  <c r="D56" i="2"/>
  <c r="D55" i="2"/>
  <c r="D54" i="2"/>
  <c r="D53" i="2"/>
  <c r="D52" i="2"/>
  <c r="D51" i="2"/>
  <c r="C51" i="2" s="1"/>
  <c r="D50" i="2"/>
  <c r="C50" i="2" s="1"/>
  <c r="U48" i="1" s="1"/>
  <c r="D49" i="2"/>
  <c r="D48" i="2"/>
  <c r="D47" i="2"/>
  <c r="D46" i="2"/>
  <c r="D45" i="2"/>
  <c r="D44" i="2"/>
  <c r="D43" i="2"/>
  <c r="D42" i="2"/>
  <c r="D41" i="2"/>
  <c r="D40" i="2"/>
  <c r="D39" i="2"/>
  <c r="D38" i="2"/>
  <c r="D37" i="2"/>
  <c r="D36" i="2"/>
  <c r="D35" i="2"/>
  <c r="D34" i="2"/>
  <c r="D33" i="2"/>
  <c r="D32" i="2"/>
  <c r="D31" i="2"/>
  <c r="C31" i="2" s="1"/>
  <c r="U39" i="1" s="1"/>
  <c r="D30" i="2"/>
  <c r="C30" i="2" s="1"/>
  <c r="U27" i="1" s="1"/>
  <c r="D29" i="2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C11" i="2" s="1"/>
  <c r="U18" i="1" s="1"/>
  <c r="D10" i="2"/>
  <c r="C10" i="2" s="1"/>
  <c r="U25" i="1" s="1"/>
  <c r="D9" i="2"/>
  <c r="D8" i="2"/>
  <c r="D7" i="2"/>
  <c r="D6" i="2"/>
  <c r="D5" i="2"/>
  <c r="D4" i="2"/>
  <c r="D3" i="2"/>
  <c r="D2" i="2"/>
  <c r="F42" i="2" l="1"/>
  <c r="F43" i="2" s="1"/>
  <c r="F62" i="2"/>
  <c r="F63" i="2" s="1"/>
  <c r="F22" i="2"/>
  <c r="F23" i="2" s="1"/>
  <c r="F34" i="2"/>
  <c r="F35" i="2" s="1"/>
  <c r="C35" i="2" s="1"/>
  <c r="U44" i="1" s="1"/>
  <c r="C4" i="2"/>
  <c r="U13" i="1" s="1"/>
  <c r="F56" i="2"/>
  <c r="F57" i="2" s="1"/>
  <c r="C57" i="2" s="1"/>
  <c r="U81" i="1" s="1"/>
  <c r="M81" i="1" s="1"/>
  <c r="C5" i="2"/>
  <c r="U12" i="1" s="1"/>
  <c r="C6" i="2"/>
  <c r="U15" i="1" s="1"/>
  <c r="C26" i="2"/>
  <c r="U29" i="1" s="1"/>
  <c r="C46" i="2"/>
  <c r="U52" i="1" s="1"/>
  <c r="M52" i="1" s="1"/>
  <c r="H52" i="1" s="1"/>
  <c r="C66" i="2"/>
  <c r="U65" i="1" s="1"/>
  <c r="C7" i="2"/>
  <c r="U14" i="1" s="1"/>
  <c r="C27" i="2"/>
  <c r="U38" i="1" s="1"/>
  <c r="C47" i="2"/>
  <c r="U55" i="1" s="1"/>
  <c r="C67" i="2"/>
  <c r="U78" i="1" s="1"/>
  <c r="C39" i="2"/>
  <c r="U60" i="1" s="1"/>
  <c r="C60" i="2"/>
  <c r="U73" i="1" s="1"/>
  <c r="C21" i="2"/>
  <c r="U40" i="1" s="1"/>
  <c r="C43" i="2"/>
  <c r="U67" i="1" s="1"/>
  <c r="C12" i="2"/>
  <c r="U19" i="1" s="1"/>
  <c r="M19" i="1" s="1"/>
  <c r="H19" i="1" s="1"/>
  <c r="F8" i="2"/>
  <c r="F9" i="2" s="1"/>
  <c r="C9" i="2" s="1"/>
  <c r="U17" i="1" s="1"/>
  <c r="F28" i="2"/>
  <c r="F29" i="2" s="1"/>
  <c r="C29" i="2" s="1"/>
  <c r="U37" i="1" s="1"/>
  <c r="F48" i="2"/>
  <c r="F49" i="2" s="1"/>
  <c r="C49" i="2" s="1"/>
  <c r="U54" i="1" s="1"/>
  <c r="F68" i="2"/>
  <c r="F69" i="2" s="1"/>
  <c r="C69" i="2" s="1"/>
  <c r="U79" i="1" s="1"/>
  <c r="C28" i="2"/>
  <c r="U30" i="1" s="1"/>
  <c r="C41" i="2"/>
  <c r="U56" i="1" s="1"/>
  <c r="C32" i="2"/>
  <c r="U26" i="1" s="1"/>
  <c r="F12" i="2"/>
  <c r="F13" i="2" s="1"/>
  <c r="C13" i="2" s="1"/>
  <c r="U24" i="1" s="1"/>
  <c r="F52" i="2"/>
  <c r="F53" i="2" s="1"/>
  <c r="C53" i="2" s="1"/>
  <c r="U51" i="1" s="1"/>
  <c r="F72" i="2"/>
  <c r="F73" i="2" s="1"/>
  <c r="C73" i="2" s="1"/>
  <c r="U77" i="1" s="1"/>
  <c r="M77" i="1" s="1"/>
  <c r="H77" i="1" s="1"/>
  <c r="C19" i="2"/>
  <c r="U36" i="1" s="1"/>
  <c r="C61" i="2"/>
  <c r="U71" i="1" s="1"/>
  <c r="C3" i="2"/>
  <c r="U11" i="1" s="1"/>
  <c r="M11" i="1" s="1"/>
  <c r="H11" i="1" s="1"/>
  <c r="C52" i="2"/>
  <c r="U61" i="1" s="1"/>
  <c r="C72" i="2"/>
  <c r="U63" i="1" s="1"/>
  <c r="M63" i="1" s="1"/>
  <c r="H63" i="1" s="1"/>
  <c r="C33" i="2"/>
  <c r="U41" i="1" s="1"/>
  <c r="F14" i="2"/>
  <c r="F15" i="2" s="1"/>
  <c r="C15" i="2" s="1"/>
  <c r="U22" i="1" s="1"/>
  <c r="F54" i="2"/>
  <c r="F55" i="2" s="1"/>
  <c r="C55" i="2" s="1"/>
  <c r="U74" i="1" s="1"/>
  <c r="C59" i="2"/>
  <c r="U62" i="1" s="1"/>
  <c r="C63" i="2"/>
  <c r="U68" i="1" s="1"/>
  <c r="C23" i="2"/>
  <c r="U32" i="1" s="1"/>
  <c r="F24" i="2"/>
  <c r="F25" i="2" s="1"/>
  <c r="C25" i="2" s="1"/>
  <c r="U35" i="1" s="1"/>
  <c r="F44" i="2"/>
  <c r="F45" i="2" s="1"/>
  <c r="C45" i="2" s="1"/>
  <c r="U59" i="1" s="1"/>
  <c r="F64" i="2"/>
  <c r="F65" i="2" s="1"/>
  <c r="C65" i="2" s="1"/>
  <c r="U70" i="1" s="1"/>
  <c r="C18" i="2"/>
  <c r="U31" i="1" s="1"/>
  <c r="C38" i="2"/>
  <c r="U49" i="1" s="1"/>
  <c r="C58" i="2"/>
  <c r="U80" i="1" s="1"/>
  <c r="C20" i="2"/>
  <c r="U28" i="1" s="1"/>
  <c r="C40" i="2"/>
  <c r="U57" i="1" s="1"/>
  <c r="C2" i="2"/>
  <c r="U10" i="1" s="1"/>
  <c r="C22" i="2"/>
  <c r="U34" i="1" s="1"/>
  <c r="M34" i="1" s="1"/>
  <c r="H34" i="1" s="1"/>
  <c r="C42" i="2"/>
  <c r="U47" i="1" s="1"/>
  <c r="F16" i="2"/>
  <c r="F17" i="2" s="1"/>
  <c r="C17" i="2" s="1"/>
  <c r="U23" i="1" s="1"/>
  <c r="F36" i="2"/>
  <c r="F37" i="2" s="1"/>
  <c r="C37" i="2" s="1"/>
  <c r="U45" i="1" s="1"/>
  <c r="M45" i="1" s="1"/>
  <c r="H45" i="1" s="1"/>
  <c r="C814" i="1"/>
  <c r="C815" i="1" s="1"/>
  <c r="C816" i="1" s="1"/>
  <c r="C817" i="1" s="1"/>
  <c r="L811" i="1"/>
  <c r="L810" i="1"/>
  <c r="L809" i="1"/>
  <c r="L808" i="1"/>
  <c r="L807" i="1"/>
  <c r="L806" i="1"/>
  <c r="L805" i="1"/>
  <c r="L804" i="1"/>
  <c r="L803" i="1"/>
  <c r="L802" i="1"/>
  <c r="L801" i="1"/>
  <c r="L800" i="1"/>
  <c r="L799" i="1"/>
  <c r="L798" i="1"/>
  <c r="L797" i="1"/>
  <c r="L796" i="1"/>
  <c r="L795" i="1"/>
  <c r="L794" i="1"/>
  <c r="L793" i="1"/>
  <c r="L792" i="1"/>
  <c r="L791" i="1"/>
  <c r="L790" i="1"/>
  <c r="L789" i="1"/>
  <c r="L788" i="1"/>
  <c r="L787" i="1"/>
  <c r="L786" i="1"/>
  <c r="L785" i="1"/>
  <c r="L784" i="1"/>
  <c r="L783" i="1"/>
  <c r="L782" i="1"/>
  <c r="L781" i="1"/>
  <c r="L780" i="1"/>
  <c r="L779" i="1"/>
  <c r="L778" i="1"/>
  <c r="L777" i="1"/>
  <c r="L776" i="1"/>
  <c r="L775" i="1"/>
  <c r="L774" i="1"/>
  <c r="L773" i="1"/>
  <c r="L772" i="1"/>
  <c r="L771" i="1"/>
  <c r="L770" i="1"/>
  <c r="L769" i="1"/>
  <c r="L768" i="1"/>
  <c r="L767" i="1"/>
  <c r="L766" i="1"/>
  <c r="L765" i="1"/>
  <c r="L764" i="1"/>
  <c r="L763" i="1"/>
  <c r="L762" i="1"/>
  <c r="L761" i="1"/>
  <c r="L760" i="1"/>
  <c r="L759" i="1"/>
  <c r="L758" i="1"/>
  <c r="L757" i="1"/>
  <c r="L756" i="1"/>
  <c r="L755" i="1"/>
  <c r="L754" i="1"/>
  <c r="L753" i="1"/>
  <c r="L752" i="1"/>
  <c r="L751" i="1"/>
  <c r="L750" i="1"/>
  <c r="L749" i="1"/>
  <c r="L748" i="1"/>
  <c r="L747" i="1"/>
  <c r="L746" i="1"/>
  <c r="L745" i="1"/>
  <c r="L744" i="1"/>
  <c r="L743" i="1"/>
  <c r="L742" i="1"/>
  <c r="L741" i="1"/>
  <c r="L740" i="1"/>
  <c r="L739" i="1"/>
  <c r="L738" i="1"/>
  <c r="L737" i="1"/>
  <c r="L736" i="1"/>
  <c r="L735" i="1"/>
  <c r="L734" i="1"/>
  <c r="L733" i="1"/>
  <c r="L732" i="1"/>
  <c r="L731" i="1"/>
  <c r="L730" i="1"/>
  <c r="L729" i="1"/>
  <c r="L728" i="1"/>
  <c r="L727" i="1"/>
  <c r="L726" i="1"/>
  <c r="L725" i="1"/>
  <c r="L724" i="1"/>
  <c r="L723" i="1"/>
  <c r="L722" i="1"/>
  <c r="L721" i="1"/>
  <c r="L720" i="1"/>
  <c r="L719" i="1"/>
  <c r="L718" i="1"/>
  <c r="L717" i="1"/>
  <c r="L716" i="1"/>
  <c r="L715" i="1"/>
  <c r="L714" i="1"/>
  <c r="L713" i="1"/>
  <c r="L712" i="1"/>
  <c r="L711" i="1"/>
  <c r="L710" i="1"/>
  <c r="L709" i="1"/>
  <c r="L708" i="1"/>
  <c r="L707" i="1"/>
  <c r="L706" i="1"/>
  <c r="L705" i="1"/>
  <c r="L704" i="1"/>
  <c r="L703" i="1"/>
  <c r="L702" i="1"/>
  <c r="L701" i="1"/>
  <c r="L700" i="1"/>
  <c r="L699" i="1"/>
  <c r="L698" i="1"/>
  <c r="L697" i="1"/>
  <c r="L696" i="1"/>
  <c r="L695" i="1"/>
  <c r="L694" i="1"/>
  <c r="L693" i="1"/>
  <c r="L692" i="1"/>
  <c r="L691" i="1"/>
  <c r="L690" i="1"/>
  <c r="L689" i="1"/>
  <c r="L688" i="1"/>
  <c r="L687" i="1"/>
  <c r="L686" i="1"/>
  <c r="L685" i="1"/>
  <c r="L684" i="1"/>
  <c r="L683" i="1"/>
  <c r="L682" i="1"/>
  <c r="L681" i="1"/>
  <c r="L680" i="1"/>
  <c r="L679" i="1"/>
  <c r="L678" i="1"/>
  <c r="L677" i="1"/>
  <c r="L676" i="1"/>
  <c r="L675" i="1"/>
  <c r="L674" i="1"/>
  <c r="L673" i="1"/>
  <c r="L672" i="1"/>
  <c r="L671" i="1"/>
  <c r="L670" i="1"/>
  <c r="L669" i="1"/>
  <c r="L668" i="1"/>
  <c r="L667" i="1"/>
  <c r="L666" i="1"/>
  <c r="L665" i="1"/>
  <c r="L664" i="1"/>
  <c r="L663" i="1"/>
  <c r="L662" i="1"/>
  <c r="L661" i="1"/>
  <c r="L660" i="1"/>
  <c r="L659" i="1"/>
  <c r="L658" i="1"/>
  <c r="L657" i="1"/>
  <c r="L656" i="1"/>
  <c r="L655" i="1"/>
  <c r="L654" i="1"/>
  <c r="L653" i="1"/>
  <c r="L652" i="1"/>
  <c r="L651" i="1"/>
  <c r="L650" i="1"/>
  <c r="L649" i="1"/>
  <c r="L648" i="1"/>
  <c r="L647" i="1"/>
  <c r="L646" i="1"/>
  <c r="L645" i="1"/>
  <c r="L644" i="1"/>
  <c r="L643" i="1"/>
  <c r="L642" i="1"/>
  <c r="L641" i="1"/>
  <c r="L640" i="1"/>
  <c r="L639" i="1"/>
  <c r="L638" i="1"/>
  <c r="L637" i="1"/>
  <c r="L636" i="1"/>
  <c r="L635" i="1"/>
  <c r="L634" i="1"/>
  <c r="L633" i="1"/>
  <c r="L632" i="1"/>
  <c r="L631" i="1"/>
  <c r="L630" i="1"/>
  <c r="L629" i="1"/>
  <c r="L628" i="1"/>
  <c r="L627" i="1"/>
  <c r="L626" i="1"/>
  <c r="L625" i="1"/>
  <c r="L624" i="1"/>
  <c r="L623" i="1"/>
  <c r="L622" i="1"/>
  <c r="L621" i="1"/>
  <c r="L620" i="1"/>
  <c r="L619" i="1"/>
  <c r="L618" i="1"/>
  <c r="L617" i="1"/>
  <c r="L616" i="1"/>
  <c r="L615" i="1"/>
  <c r="L614" i="1"/>
  <c r="L613" i="1"/>
  <c r="L612" i="1"/>
  <c r="L611" i="1"/>
  <c r="L610" i="1"/>
  <c r="L609" i="1"/>
  <c r="L608" i="1"/>
  <c r="L607" i="1"/>
  <c r="L606" i="1"/>
  <c r="L605" i="1"/>
  <c r="L604" i="1"/>
  <c r="L603" i="1"/>
  <c r="L602" i="1"/>
  <c r="L601" i="1"/>
  <c r="L600" i="1"/>
  <c r="L599" i="1"/>
  <c r="L598" i="1"/>
  <c r="L597" i="1"/>
  <c r="L596" i="1"/>
  <c r="L595" i="1"/>
  <c r="L594" i="1"/>
  <c r="L593" i="1"/>
  <c r="L592" i="1"/>
  <c r="L591" i="1"/>
  <c r="L590" i="1"/>
  <c r="L589" i="1"/>
  <c r="L588" i="1"/>
  <c r="L587" i="1"/>
  <c r="L586" i="1"/>
  <c r="L585" i="1"/>
  <c r="L584" i="1"/>
  <c r="L583" i="1"/>
  <c r="L582" i="1"/>
  <c r="L581" i="1"/>
  <c r="L580" i="1"/>
  <c r="L579" i="1"/>
  <c r="L578" i="1"/>
  <c r="L577" i="1"/>
  <c r="L576" i="1"/>
  <c r="L575" i="1"/>
  <c r="L574" i="1"/>
  <c r="L573" i="1"/>
  <c r="L572" i="1"/>
  <c r="L571" i="1"/>
  <c r="L570" i="1"/>
  <c r="L569" i="1"/>
  <c r="L568" i="1"/>
  <c r="L567" i="1"/>
  <c r="L566" i="1"/>
  <c r="L565" i="1"/>
  <c r="L564" i="1"/>
  <c r="L563" i="1"/>
  <c r="L562" i="1"/>
  <c r="L561" i="1"/>
  <c r="L560" i="1"/>
  <c r="L559" i="1"/>
  <c r="L558" i="1"/>
  <c r="L557" i="1"/>
  <c r="L556" i="1"/>
  <c r="L555" i="1"/>
  <c r="L554" i="1"/>
  <c r="L553" i="1"/>
  <c r="L552" i="1"/>
  <c r="L551" i="1"/>
  <c r="L550" i="1"/>
  <c r="L549" i="1"/>
  <c r="L548" i="1"/>
  <c r="L547" i="1"/>
  <c r="L546" i="1"/>
  <c r="L545" i="1"/>
  <c r="L544" i="1"/>
  <c r="L543" i="1"/>
  <c r="L542" i="1"/>
  <c r="L541" i="1"/>
  <c r="L540" i="1"/>
  <c r="L539" i="1"/>
  <c r="L538" i="1"/>
  <c r="L537" i="1"/>
  <c r="L536" i="1"/>
  <c r="L535" i="1"/>
  <c r="L534" i="1"/>
  <c r="L533" i="1"/>
  <c r="L532" i="1"/>
  <c r="L531" i="1"/>
  <c r="L530" i="1"/>
  <c r="L529" i="1"/>
  <c r="L528" i="1"/>
  <c r="L527" i="1"/>
  <c r="L526" i="1"/>
  <c r="L525" i="1"/>
  <c r="L524" i="1"/>
  <c r="L523" i="1"/>
  <c r="L522" i="1"/>
  <c r="L521" i="1"/>
  <c r="L520" i="1"/>
  <c r="L519" i="1"/>
  <c r="L518" i="1"/>
  <c r="L517" i="1"/>
  <c r="L516" i="1"/>
  <c r="L515" i="1"/>
  <c r="L514" i="1"/>
  <c r="L513" i="1"/>
  <c r="L512" i="1"/>
  <c r="L511" i="1"/>
  <c r="L510" i="1"/>
  <c r="L509" i="1"/>
  <c r="L508" i="1"/>
  <c r="L507" i="1"/>
  <c r="L506" i="1"/>
  <c r="L505" i="1"/>
  <c r="L504" i="1"/>
  <c r="L503" i="1"/>
  <c r="L502" i="1"/>
  <c r="L501" i="1"/>
  <c r="L500" i="1"/>
  <c r="L499" i="1"/>
  <c r="L498" i="1"/>
  <c r="L497" i="1"/>
  <c r="L496" i="1"/>
  <c r="L495" i="1"/>
  <c r="L494" i="1"/>
  <c r="L493" i="1"/>
  <c r="L492" i="1"/>
  <c r="L491" i="1"/>
  <c r="L490" i="1"/>
  <c r="L489" i="1"/>
  <c r="L488" i="1"/>
  <c r="L487" i="1"/>
  <c r="L486" i="1"/>
  <c r="L485" i="1"/>
  <c r="L484" i="1"/>
  <c r="L483" i="1"/>
  <c r="L482" i="1"/>
  <c r="L481" i="1"/>
  <c r="L480" i="1"/>
  <c r="L479" i="1"/>
  <c r="L478" i="1"/>
  <c r="L477" i="1"/>
  <c r="L476" i="1"/>
  <c r="L475" i="1"/>
  <c r="L474" i="1"/>
  <c r="L473" i="1"/>
  <c r="L472" i="1"/>
  <c r="L471" i="1"/>
  <c r="L470" i="1"/>
  <c r="L469" i="1"/>
  <c r="L468" i="1"/>
  <c r="L467" i="1"/>
  <c r="L466" i="1"/>
  <c r="L465" i="1"/>
  <c r="L464" i="1"/>
  <c r="L463" i="1"/>
  <c r="L462" i="1"/>
  <c r="L461" i="1"/>
  <c r="L460" i="1"/>
  <c r="L459" i="1"/>
  <c r="L458" i="1"/>
  <c r="L457" i="1"/>
  <c r="L456" i="1"/>
  <c r="L455" i="1"/>
  <c r="L454" i="1"/>
  <c r="L453" i="1"/>
  <c r="L452" i="1"/>
  <c r="L451" i="1"/>
  <c r="L450" i="1"/>
  <c r="L449" i="1"/>
  <c r="L448" i="1"/>
  <c r="L447" i="1"/>
  <c r="L446" i="1"/>
  <c r="L445" i="1"/>
  <c r="L444" i="1"/>
  <c r="L443" i="1"/>
  <c r="L442" i="1"/>
  <c r="L441" i="1"/>
  <c r="L440" i="1"/>
  <c r="L439" i="1"/>
  <c r="L438" i="1"/>
  <c r="L437" i="1"/>
  <c r="L436" i="1"/>
  <c r="L435" i="1"/>
  <c r="L434" i="1"/>
  <c r="L433" i="1"/>
  <c r="L432" i="1"/>
  <c r="L431" i="1"/>
  <c r="L430" i="1"/>
  <c r="L429" i="1"/>
  <c r="L428" i="1"/>
  <c r="L427" i="1"/>
  <c r="L426" i="1"/>
  <c r="L425" i="1"/>
  <c r="L424" i="1"/>
  <c r="L423" i="1"/>
  <c r="L422" i="1"/>
  <c r="L421" i="1"/>
  <c r="L420" i="1"/>
  <c r="L419" i="1"/>
  <c r="L418" i="1"/>
  <c r="L417" i="1"/>
  <c r="L416" i="1"/>
  <c r="L415" i="1"/>
  <c r="L414" i="1"/>
  <c r="L413" i="1"/>
  <c r="L412" i="1"/>
  <c r="L411" i="1"/>
  <c r="L410" i="1"/>
  <c r="L409" i="1"/>
  <c r="L408" i="1"/>
  <c r="L407" i="1"/>
  <c r="L406" i="1"/>
  <c r="L405" i="1"/>
  <c r="L404" i="1"/>
  <c r="L403" i="1"/>
  <c r="L402" i="1"/>
  <c r="L401" i="1"/>
  <c r="L400" i="1"/>
  <c r="L399" i="1"/>
  <c r="L398" i="1"/>
  <c r="L397" i="1"/>
  <c r="L396" i="1"/>
  <c r="L395" i="1"/>
  <c r="L394" i="1"/>
  <c r="L393" i="1"/>
  <c r="L392" i="1"/>
  <c r="L391" i="1"/>
  <c r="L390" i="1"/>
  <c r="L389" i="1"/>
  <c r="L388" i="1"/>
  <c r="L387" i="1"/>
  <c r="L386" i="1"/>
  <c r="L385" i="1"/>
  <c r="L384" i="1"/>
  <c r="L383" i="1"/>
  <c r="L382" i="1"/>
  <c r="L381" i="1"/>
  <c r="L380" i="1"/>
  <c r="L379" i="1"/>
  <c r="L378" i="1"/>
  <c r="L377" i="1"/>
  <c r="L376" i="1"/>
  <c r="L375" i="1"/>
  <c r="L374" i="1"/>
  <c r="L373" i="1"/>
  <c r="L372" i="1"/>
  <c r="L371" i="1"/>
  <c r="L370" i="1"/>
  <c r="L369" i="1"/>
  <c r="L368" i="1"/>
  <c r="L367" i="1"/>
  <c r="L366" i="1"/>
  <c r="L365" i="1"/>
  <c r="L364" i="1"/>
  <c r="L363" i="1"/>
  <c r="L362" i="1"/>
  <c r="L361" i="1"/>
  <c r="L360" i="1"/>
  <c r="L359" i="1"/>
  <c r="L358" i="1"/>
  <c r="L357" i="1"/>
  <c r="L356" i="1"/>
  <c r="L355" i="1"/>
  <c r="L354" i="1"/>
  <c r="L353" i="1"/>
  <c r="L352" i="1"/>
  <c r="L351" i="1"/>
  <c r="L350" i="1"/>
  <c r="L349" i="1"/>
  <c r="L348" i="1"/>
  <c r="L347" i="1"/>
  <c r="L346" i="1"/>
  <c r="L345" i="1"/>
  <c r="L344" i="1"/>
  <c r="L343" i="1"/>
  <c r="L342" i="1"/>
  <c r="L341" i="1"/>
  <c r="L340" i="1"/>
  <c r="L339" i="1"/>
  <c r="L338" i="1"/>
  <c r="L337" i="1"/>
  <c r="L336" i="1"/>
  <c r="L335" i="1"/>
  <c r="L334" i="1"/>
  <c r="L333" i="1"/>
  <c r="L332" i="1"/>
  <c r="L331" i="1"/>
  <c r="L330" i="1"/>
  <c r="L329" i="1"/>
  <c r="L328" i="1"/>
  <c r="L327" i="1"/>
  <c r="L326" i="1"/>
  <c r="L325" i="1"/>
  <c r="L324" i="1"/>
  <c r="L323" i="1"/>
  <c r="L322" i="1"/>
  <c r="L321" i="1"/>
  <c r="L320" i="1"/>
  <c r="L319" i="1"/>
  <c r="L318" i="1"/>
  <c r="L317" i="1"/>
  <c r="L316" i="1"/>
  <c r="L315" i="1"/>
  <c r="L314" i="1"/>
  <c r="L313" i="1"/>
  <c r="L312" i="1"/>
  <c r="L311" i="1"/>
  <c r="L310" i="1"/>
  <c r="L309" i="1"/>
  <c r="L308" i="1"/>
  <c r="L307" i="1"/>
  <c r="L306" i="1"/>
  <c r="L305" i="1"/>
  <c r="L304" i="1"/>
  <c r="L303" i="1"/>
  <c r="L302" i="1"/>
  <c r="L301" i="1"/>
  <c r="L300" i="1"/>
  <c r="L299" i="1"/>
  <c r="L298" i="1"/>
  <c r="L297" i="1"/>
  <c r="L296" i="1"/>
  <c r="L295" i="1"/>
  <c r="L294" i="1"/>
  <c r="L293" i="1"/>
  <c r="L292" i="1"/>
  <c r="L291" i="1"/>
  <c r="L290" i="1"/>
  <c r="L289" i="1"/>
  <c r="L288" i="1"/>
  <c r="L287" i="1"/>
  <c r="L286" i="1"/>
  <c r="L285" i="1"/>
  <c r="L284" i="1"/>
  <c r="L283" i="1"/>
  <c r="L282" i="1"/>
  <c r="L281" i="1"/>
  <c r="L280" i="1"/>
  <c r="L279" i="1"/>
  <c r="L278" i="1"/>
  <c r="L277" i="1"/>
  <c r="L276" i="1"/>
  <c r="L275" i="1"/>
  <c r="L274" i="1"/>
  <c r="L273" i="1"/>
  <c r="L272" i="1"/>
  <c r="L271" i="1"/>
  <c r="L270" i="1"/>
  <c r="L269" i="1"/>
  <c r="L268" i="1"/>
  <c r="L267" i="1"/>
  <c r="L266" i="1"/>
  <c r="L265" i="1"/>
  <c r="L264" i="1"/>
  <c r="L263" i="1"/>
  <c r="L262" i="1"/>
  <c r="L261" i="1"/>
  <c r="L260" i="1"/>
  <c r="L259" i="1"/>
  <c r="L258" i="1"/>
  <c r="L257" i="1"/>
  <c r="L256" i="1"/>
  <c r="L255" i="1"/>
  <c r="L254" i="1"/>
  <c r="L253" i="1"/>
  <c r="L252" i="1"/>
  <c r="L251" i="1"/>
  <c r="L250" i="1"/>
  <c r="L249" i="1"/>
  <c r="L248" i="1"/>
  <c r="L247" i="1"/>
  <c r="L246" i="1"/>
  <c r="L245" i="1"/>
  <c r="L244" i="1"/>
  <c r="L243" i="1"/>
  <c r="L242" i="1"/>
  <c r="L241" i="1"/>
  <c r="L240" i="1"/>
  <c r="L239" i="1"/>
  <c r="L238" i="1"/>
  <c r="L237" i="1"/>
  <c r="L236" i="1"/>
  <c r="L235" i="1"/>
  <c r="L234" i="1"/>
  <c r="L233" i="1"/>
  <c r="L232" i="1"/>
  <c r="L231" i="1"/>
  <c r="L230" i="1"/>
  <c r="L229" i="1"/>
  <c r="L228" i="1"/>
  <c r="L227" i="1"/>
  <c r="L226" i="1"/>
  <c r="L225" i="1"/>
  <c r="L224" i="1"/>
  <c r="L223" i="1"/>
  <c r="L222" i="1"/>
  <c r="L221" i="1"/>
  <c r="L220" i="1"/>
  <c r="L219" i="1"/>
  <c r="L218" i="1"/>
  <c r="L217" i="1"/>
  <c r="L216" i="1"/>
  <c r="L215" i="1"/>
  <c r="L214" i="1"/>
  <c r="L213" i="1"/>
  <c r="L212" i="1"/>
  <c r="L211" i="1"/>
  <c r="L210" i="1"/>
  <c r="L209" i="1"/>
  <c r="L208" i="1"/>
  <c r="L207" i="1"/>
  <c r="L206" i="1"/>
  <c r="L205" i="1"/>
  <c r="L204" i="1"/>
  <c r="L203" i="1"/>
  <c r="L202" i="1"/>
  <c r="L201" i="1"/>
  <c r="L200" i="1"/>
  <c r="L199" i="1"/>
  <c r="L198" i="1"/>
  <c r="L197" i="1"/>
  <c r="L196" i="1"/>
  <c r="L195" i="1"/>
  <c r="L194" i="1"/>
  <c r="L193" i="1"/>
  <c r="L192" i="1"/>
  <c r="L191" i="1"/>
  <c r="L190" i="1"/>
  <c r="L189" i="1"/>
  <c r="L188" i="1"/>
  <c r="L187" i="1"/>
  <c r="L186" i="1"/>
  <c r="L185" i="1"/>
  <c r="L184" i="1"/>
  <c r="L183" i="1"/>
  <c r="L182" i="1"/>
  <c r="L181" i="1"/>
  <c r="L180" i="1"/>
  <c r="L179" i="1"/>
  <c r="L178" i="1"/>
  <c r="L177" i="1"/>
  <c r="L176" i="1"/>
  <c r="L175" i="1"/>
  <c r="L174" i="1"/>
  <c r="L173" i="1"/>
  <c r="L172" i="1"/>
  <c r="L171" i="1"/>
  <c r="L170" i="1"/>
  <c r="L169" i="1"/>
  <c r="L168" i="1"/>
  <c r="L167" i="1"/>
  <c r="L166" i="1"/>
  <c r="L165" i="1"/>
  <c r="L164" i="1"/>
  <c r="L163" i="1"/>
  <c r="L162" i="1"/>
  <c r="L161" i="1"/>
  <c r="L160" i="1"/>
  <c r="L159" i="1"/>
  <c r="L158" i="1"/>
  <c r="L157" i="1"/>
  <c r="L156" i="1"/>
  <c r="L155" i="1"/>
  <c r="L154" i="1"/>
  <c r="L153" i="1"/>
  <c r="L152" i="1"/>
  <c r="L151" i="1"/>
  <c r="L150" i="1"/>
  <c r="L149" i="1"/>
  <c r="L148" i="1"/>
  <c r="L147" i="1"/>
  <c r="L146" i="1"/>
  <c r="L145" i="1"/>
  <c r="L144" i="1"/>
  <c r="L143" i="1"/>
  <c r="L142" i="1"/>
  <c r="L141" i="1"/>
  <c r="L140" i="1"/>
  <c r="L139" i="1"/>
  <c r="L138" i="1"/>
  <c r="L137" i="1"/>
  <c r="L136" i="1"/>
  <c r="L135" i="1"/>
  <c r="L134" i="1"/>
  <c r="L133" i="1"/>
  <c r="L132" i="1"/>
  <c r="L131" i="1"/>
  <c r="L130" i="1"/>
  <c r="L129" i="1"/>
  <c r="L128" i="1"/>
  <c r="L127" i="1"/>
  <c r="L126" i="1"/>
  <c r="L125" i="1"/>
  <c r="L124" i="1"/>
  <c r="L123" i="1"/>
  <c r="L122" i="1"/>
  <c r="L121" i="1"/>
  <c r="L120" i="1"/>
  <c r="L119" i="1"/>
  <c r="L118" i="1"/>
  <c r="L117" i="1"/>
  <c r="L116" i="1"/>
  <c r="L115" i="1"/>
  <c r="L114" i="1"/>
  <c r="L113" i="1"/>
  <c r="L112" i="1"/>
  <c r="L111" i="1"/>
  <c r="L110" i="1"/>
  <c r="L109" i="1"/>
  <c r="L108" i="1"/>
  <c r="L107" i="1"/>
  <c r="L106" i="1"/>
  <c r="L105" i="1"/>
  <c r="L104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76" i="1"/>
  <c r="L80" i="1"/>
  <c r="L74" i="1"/>
  <c r="L45" i="1"/>
  <c r="L44" i="1"/>
  <c r="L11" i="1"/>
  <c r="L79" i="1"/>
  <c r="L73" i="1"/>
  <c r="L72" i="1"/>
  <c r="L68" i="1"/>
  <c r="L71" i="1"/>
  <c r="L70" i="1"/>
  <c r="L78" i="1"/>
  <c r="L75" i="1"/>
  <c r="L77" i="1"/>
  <c r="L61" i="1"/>
  <c r="L67" i="1"/>
  <c r="L60" i="1"/>
  <c r="L66" i="1"/>
  <c r="L59" i="1"/>
  <c r="L57" i="1"/>
  <c r="L56" i="1"/>
  <c r="L37" i="1"/>
  <c r="L41" i="1"/>
  <c r="L40" i="1"/>
  <c r="L36" i="1"/>
  <c r="L39" i="1"/>
  <c r="L38" i="1"/>
  <c r="L24" i="1"/>
  <c r="L25" i="1"/>
  <c r="L62" i="1"/>
  <c r="L69" i="1"/>
  <c r="L55" i="1"/>
  <c r="L54" i="1"/>
  <c r="L51" i="1"/>
  <c r="L53" i="1"/>
  <c r="L50" i="1"/>
  <c r="L52" i="1"/>
  <c r="L49" i="1"/>
  <c r="L35" i="1"/>
  <c r="L34" i="1"/>
  <c r="L31" i="1"/>
  <c r="L33" i="1"/>
  <c r="L32" i="1"/>
  <c r="L30" i="1"/>
  <c r="L23" i="1"/>
  <c r="L22" i="1"/>
  <c r="L21" i="1"/>
  <c r="L20" i="1"/>
  <c r="L19" i="1"/>
  <c r="L17" i="1"/>
  <c r="L16" i="1"/>
  <c r="L15" i="1"/>
  <c r="L14" i="1"/>
  <c r="L13" i="1"/>
  <c r="L12" i="1"/>
  <c r="L65" i="1"/>
  <c r="L64" i="1"/>
  <c r="L63" i="1"/>
  <c r="L58" i="1"/>
  <c r="L48" i="1"/>
  <c r="L47" i="1"/>
  <c r="L43" i="1"/>
  <c r="L42" i="1"/>
  <c r="L29" i="1"/>
  <c r="L28" i="1"/>
  <c r="L27" i="1"/>
  <c r="L26" i="1"/>
  <c r="L18" i="1"/>
  <c r="L46" i="1"/>
  <c r="L10" i="1"/>
  <c r="H838" i="1"/>
  <c r="H837" i="1"/>
  <c r="H836" i="1"/>
  <c r="H835" i="1"/>
  <c r="H834" i="1"/>
  <c r="H833" i="1"/>
  <c r="H832" i="1"/>
  <c r="H831" i="1"/>
  <c r="H830" i="1"/>
  <c r="H829" i="1"/>
  <c r="H828" i="1"/>
  <c r="H827" i="1"/>
  <c r="H826" i="1"/>
  <c r="H825" i="1"/>
  <c r="H824" i="1"/>
  <c r="H823" i="1"/>
  <c r="H822" i="1"/>
  <c r="H821" i="1"/>
  <c r="H820" i="1"/>
  <c r="H813" i="1"/>
  <c r="H817" i="1"/>
  <c r="H816" i="1"/>
  <c r="H815" i="1"/>
  <c r="H814" i="1"/>
  <c r="G76" i="1"/>
  <c r="I76" i="1"/>
  <c r="P76" i="1"/>
  <c r="Q76" i="1" s="1"/>
  <c r="W76" i="1"/>
  <c r="W81" i="1"/>
  <c r="P81" i="1"/>
  <c r="Q81" i="1" s="1"/>
  <c r="I81" i="1"/>
  <c r="G81" i="1"/>
  <c r="H143" i="2"/>
  <c r="H142" i="2"/>
  <c r="H141" i="2"/>
  <c r="H140" i="2"/>
  <c r="H139" i="2"/>
  <c r="H138" i="2"/>
  <c r="H137" i="2"/>
  <c r="H136" i="2"/>
  <c r="H135" i="2"/>
  <c r="H134" i="2"/>
  <c r="H133" i="2"/>
  <c r="H132" i="2"/>
  <c r="H131" i="2"/>
  <c r="H130" i="2"/>
  <c r="H129" i="2"/>
  <c r="H128" i="2"/>
  <c r="H127" i="2"/>
  <c r="H126" i="2"/>
  <c r="H125" i="2"/>
  <c r="H124" i="2"/>
  <c r="H123" i="2"/>
  <c r="H122" i="2"/>
  <c r="N122" i="2" s="1"/>
  <c r="H121" i="2"/>
  <c r="H120" i="2"/>
  <c r="N120" i="2" s="1"/>
  <c r="H119" i="2"/>
  <c r="N119" i="2" s="1"/>
  <c r="H118" i="2"/>
  <c r="N118" i="2" s="1"/>
  <c r="H117" i="2"/>
  <c r="N117" i="2" s="1"/>
  <c r="H116" i="2"/>
  <c r="N116" i="2" s="1"/>
  <c r="H115" i="2"/>
  <c r="N115" i="2" s="1"/>
  <c r="H114" i="2"/>
  <c r="N114" i="2" s="1"/>
  <c r="H113" i="2"/>
  <c r="N113" i="2" s="1"/>
  <c r="H112" i="2"/>
  <c r="N112" i="2" s="1"/>
  <c r="H111" i="2"/>
  <c r="N111" i="2" s="1"/>
  <c r="H110" i="2"/>
  <c r="N110" i="2" s="1"/>
  <c r="H109" i="2"/>
  <c r="N109" i="2" s="1"/>
  <c r="H108" i="2"/>
  <c r="N108" i="2" s="1"/>
  <c r="H107" i="2"/>
  <c r="N107" i="2" s="1"/>
  <c r="H106" i="2"/>
  <c r="N106" i="2" s="1"/>
  <c r="H105" i="2"/>
  <c r="N105" i="2" s="1"/>
  <c r="H104" i="2"/>
  <c r="N104" i="2" s="1"/>
  <c r="H103" i="2"/>
  <c r="N103" i="2" s="1"/>
  <c r="H102" i="2"/>
  <c r="N102" i="2" s="1"/>
  <c r="H101" i="2"/>
  <c r="N101" i="2" s="1"/>
  <c r="H100" i="2"/>
  <c r="N100" i="2" s="1"/>
  <c r="H99" i="2"/>
  <c r="N99" i="2" s="1"/>
  <c r="H98" i="2"/>
  <c r="N98" i="2" s="1"/>
  <c r="H97" i="2"/>
  <c r="N97" i="2" s="1"/>
  <c r="H96" i="2"/>
  <c r="N96" i="2" s="1"/>
  <c r="H95" i="2"/>
  <c r="N95" i="2" s="1"/>
  <c r="H94" i="2"/>
  <c r="N94" i="2" s="1"/>
  <c r="H93" i="2"/>
  <c r="N93" i="2" s="1"/>
  <c r="H92" i="2"/>
  <c r="N92" i="2" s="1"/>
  <c r="H91" i="2"/>
  <c r="N91" i="2" s="1"/>
  <c r="H90" i="2"/>
  <c r="N90" i="2" s="1"/>
  <c r="H89" i="2"/>
  <c r="N89" i="2" s="1"/>
  <c r="H88" i="2"/>
  <c r="N88" i="2" s="1"/>
  <c r="H87" i="2"/>
  <c r="N87" i="2" s="1"/>
  <c r="H86" i="2"/>
  <c r="N86" i="2" s="1"/>
  <c r="H85" i="2"/>
  <c r="N85" i="2" s="1"/>
  <c r="H84" i="2"/>
  <c r="N84" i="2" s="1"/>
  <c r="H83" i="2"/>
  <c r="N83" i="2" s="1"/>
  <c r="H82" i="2"/>
  <c r="N82" i="2" s="1"/>
  <c r="H81" i="2"/>
  <c r="N81" i="2" s="1"/>
  <c r="H80" i="2"/>
  <c r="N80" i="2" s="1"/>
  <c r="H79" i="2"/>
  <c r="N79" i="2" s="1"/>
  <c r="H78" i="2"/>
  <c r="N78" i="2" s="1"/>
  <c r="H77" i="2"/>
  <c r="N77" i="2" s="1"/>
  <c r="H76" i="2"/>
  <c r="N76" i="2" s="1"/>
  <c r="H75" i="2"/>
  <c r="N75" i="2" s="1"/>
  <c r="H74" i="2"/>
  <c r="N74" i="2" s="1"/>
  <c r="H73" i="2"/>
  <c r="N73" i="2" s="1"/>
  <c r="H72" i="2"/>
  <c r="N72" i="2" s="1"/>
  <c r="H71" i="2"/>
  <c r="N71" i="2" s="1"/>
  <c r="H70" i="2"/>
  <c r="N70" i="2" s="1"/>
  <c r="H69" i="2"/>
  <c r="N69" i="2" s="1"/>
  <c r="H68" i="2"/>
  <c r="N68" i="2" s="1"/>
  <c r="H67" i="2"/>
  <c r="N67" i="2" s="1"/>
  <c r="H66" i="2"/>
  <c r="N66" i="2" s="1"/>
  <c r="H65" i="2"/>
  <c r="N65" i="2" s="1"/>
  <c r="H64" i="2"/>
  <c r="N64" i="2" s="1"/>
  <c r="H63" i="2"/>
  <c r="N63" i="2" s="1"/>
  <c r="H62" i="2"/>
  <c r="N62" i="2" s="1"/>
  <c r="H61" i="2"/>
  <c r="N61" i="2" s="1"/>
  <c r="H60" i="2"/>
  <c r="N60" i="2" s="1"/>
  <c r="H59" i="2"/>
  <c r="N59" i="2" s="1"/>
  <c r="H58" i="2"/>
  <c r="N58" i="2" s="1"/>
  <c r="H57" i="2"/>
  <c r="N57" i="2" s="1"/>
  <c r="H56" i="2"/>
  <c r="N56" i="2" s="1"/>
  <c r="H55" i="2"/>
  <c r="N55" i="2" s="1"/>
  <c r="H54" i="2"/>
  <c r="N54" i="2" s="1"/>
  <c r="H53" i="2"/>
  <c r="N53" i="2" s="1"/>
  <c r="H52" i="2"/>
  <c r="N52" i="2" s="1"/>
  <c r="H51" i="2"/>
  <c r="N51" i="2" s="1"/>
  <c r="H50" i="2"/>
  <c r="N50" i="2" s="1"/>
  <c r="H49" i="2"/>
  <c r="N49" i="2" s="1"/>
  <c r="H48" i="2"/>
  <c r="N48" i="2" s="1"/>
  <c r="H47" i="2"/>
  <c r="N47" i="2" s="1"/>
  <c r="H46" i="2"/>
  <c r="N46" i="2" s="1"/>
  <c r="H45" i="2"/>
  <c r="N45" i="2" s="1"/>
  <c r="H44" i="2"/>
  <c r="N44" i="2" s="1"/>
  <c r="H43" i="2"/>
  <c r="N43" i="2" s="1"/>
  <c r="H42" i="2"/>
  <c r="N42" i="2" s="1"/>
  <c r="H41" i="2"/>
  <c r="N41" i="2" s="1"/>
  <c r="H40" i="2"/>
  <c r="N40" i="2" s="1"/>
  <c r="H39" i="2"/>
  <c r="N39" i="2" s="1"/>
  <c r="H38" i="2"/>
  <c r="N38" i="2" s="1"/>
  <c r="H37" i="2"/>
  <c r="N37" i="2" s="1"/>
  <c r="H36" i="2"/>
  <c r="N36" i="2" s="1"/>
  <c r="H35" i="2"/>
  <c r="N35" i="2" s="1"/>
  <c r="H34" i="2"/>
  <c r="N34" i="2" s="1"/>
  <c r="H33" i="2"/>
  <c r="N33" i="2" s="1"/>
  <c r="H32" i="2"/>
  <c r="N32" i="2" s="1"/>
  <c r="H31" i="2"/>
  <c r="N31" i="2" s="1"/>
  <c r="H30" i="2"/>
  <c r="N30" i="2" s="1"/>
  <c r="H29" i="2"/>
  <c r="N29" i="2" s="1"/>
  <c r="H28" i="2"/>
  <c r="N28" i="2" s="1"/>
  <c r="H27" i="2"/>
  <c r="N27" i="2" s="1"/>
  <c r="H26" i="2"/>
  <c r="N26" i="2" s="1"/>
  <c r="H25" i="2"/>
  <c r="N25" i="2" s="1"/>
  <c r="H24" i="2"/>
  <c r="N24" i="2" s="1"/>
  <c r="H23" i="2"/>
  <c r="N23" i="2" s="1"/>
  <c r="H22" i="2"/>
  <c r="N22" i="2" s="1"/>
  <c r="H21" i="2"/>
  <c r="N21" i="2" s="1"/>
  <c r="H20" i="2"/>
  <c r="N20" i="2" s="1"/>
  <c r="H19" i="2"/>
  <c r="N19" i="2" s="1"/>
  <c r="H18" i="2"/>
  <c r="N18" i="2" s="1"/>
  <c r="H17" i="2"/>
  <c r="N17" i="2" s="1"/>
  <c r="H16" i="2"/>
  <c r="N16" i="2" s="1"/>
  <c r="H15" i="2"/>
  <c r="N15" i="2" s="1"/>
  <c r="H14" i="2"/>
  <c r="N14" i="2" s="1"/>
  <c r="H13" i="2"/>
  <c r="N13" i="2" s="1"/>
  <c r="H12" i="2"/>
  <c r="N12" i="2" s="1"/>
  <c r="H11" i="2"/>
  <c r="N11" i="2" s="1"/>
  <c r="H10" i="2"/>
  <c r="N10" i="2" s="1"/>
  <c r="H9" i="2"/>
  <c r="N9" i="2" s="1"/>
  <c r="H8" i="2"/>
  <c r="N8" i="2" s="1"/>
  <c r="H7" i="2"/>
  <c r="N7" i="2" s="1"/>
  <c r="H6" i="2"/>
  <c r="N6" i="2" s="1"/>
  <c r="H5" i="2"/>
  <c r="N5" i="2" s="1"/>
  <c r="H4" i="2"/>
  <c r="N4" i="2" s="1"/>
  <c r="H3" i="2"/>
  <c r="N3" i="2" s="1"/>
  <c r="H2" i="2"/>
  <c r="N2" i="2" s="1"/>
  <c r="N121" i="2"/>
  <c r="P811" i="1"/>
  <c r="Q811" i="1" s="1"/>
  <c r="P810" i="1"/>
  <c r="Q810" i="1" s="1"/>
  <c r="P809" i="1"/>
  <c r="Q809" i="1" s="1"/>
  <c r="P808" i="1"/>
  <c r="Q808" i="1" s="1"/>
  <c r="P807" i="1"/>
  <c r="Q807" i="1" s="1"/>
  <c r="P806" i="1"/>
  <c r="Q806" i="1" s="1"/>
  <c r="P805" i="1"/>
  <c r="Q805" i="1" s="1"/>
  <c r="P804" i="1"/>
  <c r="Q804" i="1" s="1"/>
  <c r="P803" i="1"/>
  <c r="Q803" i="1" s="1"/>
  <c r="P802" i="1"/>
  <c r="Q802" i="1" s="1"/>
  <c r="P801" i="1"/>
  <c r="Q801" i="1" s="1"/>
  <c r="P800" i="1"/>
  <c r="Q800" i="1" s="1"/>
  <c r="P799" i="1"/>
  <c r="Q799" i="1" s="1"/>
  <c r="P798" i="1"/>
  <c r="Q798" i="1" s="1"/>
  <c r="P797" i="1"/>
  <c r="Q797" i="1" s="1"/>
  <c r="P796" i="1"/>
  <c r="Q796" i="1" s="1"/>
  <c r="P795" i="1"/>
  <c r="Q795" i="1" s="1"/>
  <c r="P794" i="1"/>
  <c r="Q794" i="1" s="1"/>
  <c r="P793" i="1"/>
  <c r="Q793" i="1" s="1"/>
  <c r="P792" i="1"/>
  <c r="Q792" i="1" s="1"/>
  <c r="P791" i="1"/>
  <c r="Q791" i="1" s="1"/>
  <c r="P790" i="1"/>
  <c r="Q790" i="1" s="1"/>
  <c r="P789" i="1"/>
  <c r="Q789" i="1" s="1"/>
  <c r="P788" i="1"/>
  <c r="Q788" i="1" s="1"/>
  <c r="P787" i="1"/>
  <c r="Q787" i="1" s="1"/>
  <c r="P786" i="1"/>
  <c r="Q786" i="1" s="1"/>
  <c r="P785" i="1"/>
  <c r="Q785" i="1" s="1"/>
  <c r="P784" i="1"/>
  <c r="Q784" i="1" s="1"/>
  <c r="P783" i="1"/>
  <c r="Q783" i="1" s="1"/>
  <c r="P782" i="1"/>
  <c r="Q782" i="1" s="1"/>
  <c r="P781" i="1"/>
  <c r="Q781" i="1" s="1"/>
  <c r="P780" i="1"/>
  <c r="Q780" i="1" s="1"/>
  <c r="P779" i="1"/>
  <c r="Q779" i="1" s="1"/>
  <c r="P778" i="1"/>
  <c r="Q778" i="1" s="1"/>
  <c r="P777" i="1"/>
  <c r="Q777" i="1" s="1"/>
  <c r="P776" i="1"/>
  <c r="Q776" i="1" s="1"/>
  <c r="P775" i="1"/>
  <c r="Q775" i="1" s="1"/>
  <c r="P774" i="1"/>
  <c r="Q774" i="1" s="1"/>
  <c r="P773" i="1"/>
  <c r="Q773" i="1" s="1"/>
  <c r="P772" i="1"/>
  <c r="Q772" i="1" s="1"/>
  <c r="P771" i="1"/>
  <c r="Q771" i="1" s="1"/>
  <c r="P770" i="1"/>
  <c r="Q770" i="1" s="1"/>
  <c r="P769" i="1"/>
  <c r="Q769" i="1" s="1"/>
  <c r="P768" i="1"/>
  <c r="Q768" i="1" s="1"/>
  <c r="P767" i="1"/>
  <c r="Q767" i="1" s="1"/>
  <c r="P766" i="1"/>
  <c r="Q766" i="1" s="1"/>
  <c r="P765" i="1"/>
  <c r="Q765" i="1" s="1"/>
  <c r="P764" i="1"/>
  <c r="Q764" i="1" s="1"/>
  <c r="P763" i="1"/>
  <c r="Q763" i="1" s="1"/>
  <c r="P762" i="1"/>
  <c r="Q762" i="1" s="1"/>
  <c r="P761" i="1"/>
  <c r="Q761" i="1" s="1"/>
  <c r="P760" i="1"/>
  <c r="Q760" i="1" s="1"/>
  <c r="P759" i="1"/>
  <c r="Q759" i="1" s="1"/>
  <c r="P758" i="1"/>
  <c r="Q758" i="1" s="1"/>
  <c r="P757" i="1"/>
  <c r="Q757" i="1" s="1"/>
  <c r="P756" i="1"/>
  <c r="Q756" i="1" s="1"/>
  <c r="P755" i="1"/>
  <c r="Q755" i="1" s="1"/>
  <c r="P754" i="1"/>
  <c r="Q754" i="1" s="1"/>
  <c r="P753" i="1"/>
  <c r="Q753" i="1" s="1"/>
  <c r="P752" i="1"/>
  <c r="Q752" i="1" s="1"/>
  <c r="P751" i="1"/>
  <c r="Q751" i="1" s="1"/>
  <c r="P750" i="1"/>
  <c r="Q750" i="1" s="1"/>
  <c r="P749" i="1"/>
  <c r="Q749" i="1" s="1"/>
  <c r="P748" i="1"/>
  <c r="Q748" i="1" s="1"/>
  <c r="P747" i="1"/>
  <c r="Q747" i="1" s="1"/>
  <c r="P746" i="1"/>
  <c r="Q746" i="1" s="1"/>
  <c r="P745" i="1"/>
  <c r="Q745" i="1" s="1"/>
  <c r="P744" i="1"/>
  <c r="Q744" i="1" s="1"/>
  <c r="P743" i="1"/>
  <c r="Q743" i="1" s="1"/>
  <c r="P742" i="1"/>
  <c r="Q742" i="1" s="1"/>
  <c r="P741" i="1"/>
  <c r="Q741" i="1" s="1"/>
  <c r="P740" i="1"/>
  <c r="Q740" i="1" s="1"/>
  <c r="P739" i="1"/>
  <c r="Q739" i="1" s="1"/>
  <c r="P738" i="1"/>
  <c r="Q738" i="1" s="1"/>
  <c r="P737" i="1"/>
  <c r="Q737" i="1" s="1"/>
  <c r="P736" i="1"/>
  <c r="Q736" i="1" s="1"/>
  <c r="P735" i="1"/>
  <c r="Q735" i="1" s="1"/>
  <c r="P734" i="1"/>
  <c r="Q734" i="1" s="1"/>
  <c r="P733" i="1"/>
  <c r="Q733" i="1" s="1"/>
  <c r="P732" i="1"/>
  <c r="Q732" i="1" s="1"/>
  <c r="P731" i="1"/>
  <c r="Q731" i="1" s="1"/>
  <c r="P730" i="1"/>
  <c r="Q730" i="1" s="1"/>
  <c r="P729" i="1"/>
  <c r="Q729" i="1" s="1"/>
  <c r="P728" i="1"/>
  <c r="Q728" i="1" s="1"/>
  <c r="P727" i="1"/>
  <c r="Q727" i="1" s="1"/>
  <c r="P726" i="1"/>
  <c r="Q726" i="1" s="1"/>
  <c r="P725" i="1"/>
  <c r="Q725" i="1" s="1"/>
  <c r="P724" i="1"/>
  <c r="Q724" i="1" s="1"/>
  <c r="P723" i="1"/>
  <c r="Q723" i="1" s="1"/>
  <c r="P722" i="1"/>
  <c r="Q722" i="1" s="1"/>
  <c r="P721" i="1"/>
  <c r="Q721" i="1" s="1"/>
  <c r="P720" i="1"/>
  <c r="Q720" i="1" s="1"/>
  <c r="P719" i="1"/>
  <c r="Q719" i="1" s="1"/>
  <c r="P718" i="1"/>
  <c r="Q718" i="1" s="1"/>
  <c r="P717" i="1"/>
  <c r="Q717" i="1" s="1"/>
  <c r="P716" i="1"/>
  <c r="Q716" i="1" s="1"/>
  <c r="P715" i="1"/>
  <c r="Q715" i="1" s="1"/>
  <c r="P714" i="1"/>
  <c r="Q714" i="1" s="1"/>
  <c r="P713" i="1"/>
  <c r="Q713" i="1" s="1"/>
  <c r="P712" i="1"/>
  <c r="Q712" i="1" s="1"/>
  <c r="P711" i="1"/>
  <c r="Q711" i="1" s="1"/>
  <c r="P710" i="1"/>
  <c r="Q710" i="1" s="1"/>
  <c r="P709" i="1"/>
  <c r="Q709" i="1" s="1"/>
  <c r="P708" i="1"/>
  <c r="Q708" i="1" s="1"/>
  <c r="P707" i="1"/>
  <c r="Q707" i="1" s="1"/>
  <c r="P706" i="1"/>
  <c r="Q706" i="1" s="1"/>
  <c r="P705" i="1"/>
  <c r="Q705" i="1" s="1"/>
  <c r="P704" i="1"/>
  <c r="Q704" i="1" s="1"/>
  <c r="P703" i="1"/>
  <c r="Q703" i="1" s="1"/>
  <c r="P702" i="1"/>
  <c r="Q702" i="1" s="1"/>
  <c r="P701" i="1"/>
  <c r="Q701" i="1" s="1"/>
  <c r="P700" i="1"/>
  <c r="Q700" i="1" s="1"/>
  <c r="P699" i="1"/>
  <c r="Q699" i="1" s="1"/>
  <c r="P698" i="1"/>
  <c r="Q698" i="1" s="1"/>
  <c r="P697" i="1"/>
  <c r="Q697" i="1" s="1"/>
  <c r="P696" i="1"/>
  <c r="Q696" i="1" s="1"/>
  <c r="P695" i="1"/>
  <c r="Q695" i="1" s="1"/>
  <c r="P694" i="1"/>
  <c r="Q694" i="1" s="1"/>
  <c r="P693" i="1"/>
  <c r="Q693" i="1" s="1"/>
  <c r="P692" i="1"/>
  <c r="Q692" i="1" s="1"/>
  <c r="P691" i="1"/>
  <c r="Q691" i="1" s="1"/>
  <c r="P690" i="1"/>
  <c r="Q690" i="1" s="1"/>
  <c r="P689" i="1"/>
  <c r="Q689" i="1" s="1"/>
  <c r="P688" i="1"/>
  <c r="Q688" i="1" s="1"/>
  <c r="P687" i="1"/>
  <c r="Q687" i="1" s="1"/>
  <c r="P686" i="1"/>
  <c r="Q686" i="1" s="1"/>
  <c r="P685" i="1"/>
  <c r="Q685" i="1" s="1"/>
  <c r="P684" i="1"/>
  <c r="Q684" i="1" s="1"/>
  <c r="P683" i="1"/>
  <c r="Q683" i="1" s="1"/>
  <c r="P682" i="1"/>
  <c r="Q682" i="1" s="1"/>
  <c r="P681" i="1"/>
  <c r="Q681" i="1" s="1"/>
  <c r="P680" i="1"/>
  <c r="Q680" i="1" s="1"/>
  <c r="P679" i="1"/>
  <c r="Q679" i="1" s="1"/>
  <c r="P678" i="1"/>
  <c r="Q678" i="1" s="1"/>
  <c r="P677" i="1"/>
  <c r="Q677" i="1" s="1"/>
  <c r="P676" i="1"/>
  <c r="Q676" i="1" s="1"/>
  <c r="P675" i="1"/>
  <c r="Q675" i="1" s="1"/>
  <c r="P674" i="1"/>
  <c r="Q674" i="1" s="1"/>
  <c r="P673" i="1"/>
  <c r="Q673" i="1" s="1"/>
  <c r="P672" i="1"/>
  <c r="Q672" i="1" s="1"/>
  <c r="P671" i="1"/>
  <c r="Q671" i="1" s="1"/>
  <c r="P670" i="1"/>
  <c r="Q670" i="1" s="1"/>
  <c r="P669" i="1"/>
  <c r="Q669" i="1" s="1"/>
  <c r="P668" i="1"/>
  <c r="Q668" i="1" s="1"/>
  <c r="P667" i="1"/>
  <c r="Q667" i="1" s="1"/>
  <c r="P666" i="1"/>
  <c r="Q666" i="1" s="1"/>
  <c r="P665" i="1"/>
  <c r="Q665" i="1" s="1"/>
  <c r="P664" i="1"/>
  <c r="Q664" i="1" s="1"/>
  <c r="P663" i="1"/>
  <c r="Q663" i="1" s="1"/>
  <c r="P662" i="1"/>
  <c r="Q662" i="1" s="1"/>
  <c r="P661" i="1"/>
  <c r="Q661" i="1" s="1"/>
  <c r="P660" i="1"/>
  <c r="Q660" i="1" s="1"/>
  <c r="P659" i="1"/>
  <c r="Q659" i="1" s="1"/>
  <c r="P658" i="1"/>
  <c r="Q658" i="1" s="1"/>
  <c r="P657" i="1"/>
  <c r="Q657" i="1" s="1"/>
  <c r="P656" i="1"/>
  <c r="Q656" i="1" s="1"/>
  <c r="P655" i="1"/>
  <c r="Q655" i="1" s="1"/>
  <c r="P654" i="1"/>
  <c r="Q654" i="1" s="1"/>
  <c r="P653" i="1"/>
  <c r="Q653" i="1" s="1"/>
  <c r="P652" i="1"/>
  <c r="Q652" i="1" s="1"/>
  <c r="P651" i="1"/>
  <c r="Q651" i="1" s="1"/>
  <c r="P650" i="1"/>
  <c r="Q650" i="1" s="1"/>
  <c r="P649" i="1"/>
  <c r="Q649" i="1" s="1"/>
  <c r="P648" i="1"/>
  <c r="Q648" i="1" s="1"/>
  <c r="P647" i="1"/>
  <c r="Q647" i="1" s="1"/>
  <c r="P646" i="1"/>
  <c r="Q646" i="1" s="1"/>
  <c r="P645" i="1"/>
  <c r="Q645" i="1" s="1"/>
  <c r="P644" i="1"/>
  <c r="Q644" i="1" s="1"/>
  <c r="P643" i="1"/>
  <c r="Q643" i="1" s="1"/>
  <c r="P642" i="1"/>
  <c r="Q642" i="1" s="1"/>
  <c r="P641" i="1"/>
  <c r="Q641" i="1" s="1"/>
  <c r="P640" i="1"/>
  <c r="Q640" i="1" s="1"/>
  <c r="P639" i="1"/>
  <c r="Q639" i="1" s="1"/>
  <c r="P638" i="1"/>
  <c r="Q638" i="1" s="1"/>
  <c r="P637" i="1"/>
  <c r="Q637" i="1" s="1"/>
  <c r="P636" i="1"/>
  <c r="Q636" i="1" s="1"/>
  <c r="P635" i="1"/>
  <c r="Q635" i="1" s="1"/>
  <c r="P634" i="1"/>
  <c r="Q634" i="1" s="1"/>
  <c r="P633" i="1"/>
  <c r="Q633" i="1" s="1"/>
  <c r="P632" i="1"/>
  <c r="Q632" i="1" s="1"/>
  <c r="P631" i="1"/>
  <c r="Q631" i="1" s="1"/>
  <c r="P630" i="1"/>
  <c r="Q630" i="1" s="1"/>
  <c r="P629" i="1"/>
  <c r="Q629" i="1" s="1"/>
  <c r="P628" i="1"/>
  <c r="Q628" i="1" s="1"/>
  <c r="P627" i="1"/>
  <c r="Q627" i="1" s="1"/>
  <c r="P626" i="1"/>
  <c r="Q626" i="1" s="1"/>
  <c r="P625" i="1"/>
  <c r="Q625" i="1" s="1"/>
  <c r="P624" i="1"/>
  <c r="Q624" i="1" s="1"/>
  <c r="P623" i="1"/>
  <c r="Q623" i="1" s="1"/>
  <c r="P622" i="1"/>
  <c r="Q622" i="1" s="1"/>
  <c r="P621" i="1"/>
  <c r="Q621" i="1" s="1"/>
  <c r="P620" i="1"/>
  <c r="Q620" i="1" s="1"/>
  <c r="P619" i="1"/>
  <c r="Q619" i="1" s="1"/>
  <c r="P618" i="1"/>
  <c r="Q618" i="1" s="1"/>
  <c r="P617" i="1"/>
  <c r="Q617" i="1" s="1"/>
  <c r="P616" i="1"/>
  <c r="Q616" i="1" s="1"/>
  <c r="P615" i="1"/>
  <c r="Q615" i="1" s="1"/>
  <c r="P614" i="1"/>
  <c r="Q614" i="1" s="1"/>
  <c r="P613" i="1"/>
  <c r="Q613" i="1" s="1"/>
  <c r="P612" i="1"/>
  <c r="Q612" i="1" s="1"/>
  <c r="P611" i="1"/>
  <c r="Q611" i="1" s="1"/>
  <c r="P610" i="1"/>
  <c r="Q610" i="1" s="1"/>
  <c r="P609" i="1"/>
  <c r="Q609" i="1" s="1"/>
  <c r="P608" i="1"/>
  <c r="Q608" i="1" s="1"/>
  <c r="P607" i="1"/>
  <c r="Q607" i="1" s="1"/>
  <c r="P606" i="1"/>
  <c r="Q606" i="1" s="1"/>
  <c r="P605" i="1"/>
  <c r="Q605" i="1" s="1"/>
  <c r="P604" i="1"/>
  <c r="Q604" i="1" s="1"/>
  <c r="P603" i="1"/>
  <c r="Q603" i="1" s="1"/>
  <c r="P602" i="1"/>
  <c r="Q602" i="1" s="1"/>
  <c r="P601" i="1"/>
  <c r="Q601" i="1" s="1"/>
  <c r="P600" i="1"/>
  <c r="Q600" i="1" s="1"/>
  <c r="P599" i="1"/>
  <c r="Q599" i="1" s="1"/>
  <c r="P598" i="1"/>
  <c r="Q598" i="1" s="1"/>
  <c r="P597" i="1"/>
  <c r="Q597" i="1" s="1"/>
  <c r="P596" i="1"/>
  <c r="Q596" i="1" s="1"/>
  <c r="P595" i="1"/>
  <c r="Q595" i="1" s="1"/>
  <c r="P594" i="1"/>
  <c r="Q594" i="1" s="1"/>
  <c r="P593" i="1"/>
  <c r="Q593" i="1" s="1"/>
  <c r="P592" i="1"/>
  <c r="Q592" i="1" s="1"/>
  <c r="P591" i="1"/>
  <c r="Q591" i="1" s="1"/>
  <c r="P590" i="1"/>
  <c r="Q590" i="1" s="1"/>
  <c r="P589" i="1"/>
  <c r="Q589" i="1" s="1"/>
  <c r="P588" i="1"/>
  <c r="Q588" i="1" s="1"/>
  <c r="P587" i="1"/>
  <c r="Q587" i="1" s="1"/>
  <c r="P586" i="1"/>
  <c r="Q586" i="1" s="1"/>
  <c r="P585" i="1"/>
  <c r="Q585" i="1" s="1"/>
  <c r="P584" i="1"/>
  <c r="Q584" i="1" s="1"/>
  <c r="P583" i="1"/>
  <c r="Q583" i="1" s="1"/>
  <c r="P582" i="1"/>
  <c r="Q582" i="1" s="1"/>
  <c r="P581" i="1"/>
  <c r="Q581" i="1" s="1"/>
  <c r="P580" i="1"/>
  <c r="Q580" i="1" s="1"/>
  <c r="P579" i="1"/>
  <c r="Q579" i="1" s="1"/>
  <c r="P578" i="1"/>
  <c r="Q578" i="1" s="1"/>
  <c r="P577" i="1"/>
  <c r="Q577" i="1" s="1"/>
  <c r="P576" i="1"/>
  <c r="Q576" i="1" s="1"/>
  <c r="P575" i="1"/>
  <c r="Q575" i="1" s="1"/>
  <c r="P574" i="1"/>
  <c r="Q574" i="1" s="1"/>
  <c r="P573" i="1"/>
  <c r="Q573" i="1" s="1"/>
  <c r="P572" i="1"/>
  <c r="Q572" i="1" s="1"/>
  <c r="P571" i="1"/>
  <c r="Q571" i="1" s="1"/>
  <c r="P570" i="1"/>
  <c r="Q570" i="1" s="1"/>
  <c r="P569" i="1"/>
  <c r="Q569" i="1" s="1"/>
  <c r="P568" i="1"/>
  <c r="Q568" i="1" s="1"/>
  <c r="P567" i="1"/>
  <c r="Q567" i="1" s="1"/>
  <c r="P566" i="1"/>
  <c r="Q566" i="1" s="1"/>
  <c r="P565" i="1"/>
  <c r="Q565" i="1" s="1"/>
  <c r="P564" i="1"/>
  <c r="Q564" i="1" s="1"/>
  <c r="P563" i="1"/>
  <c r="Q563" i="1" s="1"/>
  <c r="P562" i="1"/>
  <c r="Q562" i="1" s="1"/>
  <c r="P561" i="1"/>
  <c r="Q561" i="1" s="1"/>
  <c r="P560" i="1"/>
  <c r="Q560" i="1" s="1"/>
  <c r="P559" i="1"/>
  <c r="Q559" i="1" s="1"/>
  <c r="P558" i="1"/>
  <c r="Q558" i="1" s="1"/>
  <c r="P557" i="1"/>
  <c r="Q557" i="1" s="1"/>
  <c r="P556" i="1"/>
  <c r="Q556" i="1" s="1"/>
  <c r="P555" i="1"/>
  <c r="Q555" i="1" s="1"/>
  <c r="P554" i="1"/>
  <c r="Q554" i="1" s="1"/>
  <c r="P553" i="1"/>
  <c r="Q553" i="1" s="1"/>
  <c r="P552" i="1"/>
  <c r="Q552" i="1" s="1"/>
  <c r="P551" i="1"/>
  <c r="Q551" i="1" s="1"/>
  <c r="P550" i="1"/>
  <c r="Q550" i="1" s="1"/>
  <c r="P549" i="1"/>
  <c r="Q549" i="1" s="1"/>
  <c r="P548" i="1"/>
  <c r="Q548" i="1" s="1"/>
  <c r="P547" i="1"/>
  <c r="Q547" i="1" s="1"/>
  <c r="P546" i="1"/>
  <c r="Q546" i="1" s="1"/>
  <c r="P545" i="1"/>
  <c r="Q545" i="1" s="1"/>
  <c r="P544" i="1"/>
  <c r="Q544" i="1" s="1"/>
  <c r="P543" i="1"/>
  <c r="Q543" i="1" s="1"/>
  <c r="P542" i="1"/>
  <c r="Q542" i="1" s="1"/>
  <c r="P541" i="1"/>
  <c r="Q541" i="1" s="1"/>
  <c r="P540" i="1"/>
  <c r="Q540" i="1" s="1"/>
  <c r="P539" i="1"/>
  <c r="Q539" i="1" s="1"/>
  <c r="P538" i="1"/>
  <c r="Q538" i="1" s="1"/>
  <c r="P537" i="1"/>
  <c r="Q537" i="1" s="1"/>
  <c r="P536" i="1"/>
  <c r="Q536" i="1" s="1"/>
  <c r="P535" i="1"/>
  <c r="Q535" i="1" s="1"/>
  <c r="P534" i="1"/>
  <c r="Q534" i="1" s="1"/>
  <c r="P533" i="1"/>
  <c r="Q533" i="1" s="1"/>
  <c r="P532" i="1"/>
  <c r="Q532" i="1" s="1"/>
  <c r="P531" i="1"/>
  <c r="Q531" i="1" s="1"/>
  <c r="P530" i="1"/>
  <c r="Q530" i="1" s="1"/>
  <c r="P529" i="1"/>
  <c r="Q529" i="1" s="1"/>
  <c r="P528" i="1"/>
  <c r="Q528" i="1" s="1"/>
  <c r="P527" i="1"/>
  <c r="Q527" i="1" s="1"/>
  <c r="P526" i="1"/>
  <c r="Q526" i="1" s="1"/>
  <c r="P525" i="1"/>
  <c r="Q525" i="1" s="1"/>
  <c r="P524" i="1"/>
  <c r="Q524" i="1" s="1"/>
  <c r="P523" i="1"/>
  <c r="Q523" i="1" s="1"/>
  <c r="P522" i="1"/>
  <c r="Q522" i="1" s="1"/>
  <c r="P521" i="1"/>
  <c r="Q521" i="1" s="1"/>
  <c r="P520" i="1"/>
  <c r="Q520" i="1" s="1"/>
  <c r="P519" i="1"/>
  <c r="Q519" i="1" s="1"/>
  <c r="P518" i="1"/>
  <c r="Q518" i="1" s="1"/>
  <c r="P517" i="1"/>
  <c r="Q517" i="1" s="1"/>
  <c r="P516" i="1"/>
  <c r="Q516" i="1" s="1"/>
  <c r="P515" i="1"/>
  <c r="Q515" i="1" s="1"/>
  <c r="P514" i="1"/>
  <c r="Q514" i="1" s="1"/>
  <c r="P513" i="1"/>
  <c r="Q513" i="1" s="1"/>
  <c r="P512" i="1"/>
  <c r="Q512" i="1" s="1"/>
  <c r="P511" i="1"/>
  <c r="Q511" i="1" s="1"/>
  <c r="P510" i="1"/>
  <c r="Q510" i="1" s="1"/>
  <c r="P509" i="1"/>
  <c r="Q509" i="1" s="1"/>
  <c r="P508" i="1"/>
  <c r="Q508" i="1" s="1"/>
  <c r="P507" i="1"/>
  <c r="Q507" i="1" s="1"/>
  <c r="P506" i="1"/>
  <c r="Q506" i="1" s="1"/>
  <c r="P505" i="1"/>
  <c r="Q505" i="1" s="1"/>
  <c r="P504" i="1"/>
  <c r="Q504" i="1" s="1"/>
  <c r="P503" i="1"/>
  <c r="Q503" i="1" s="1"/>
  <c r="P502" i="1"/>
  <c r="Q502" i="1" s="1"/>
  <c r="P501" i="1"/>
  <c r="Q501" i="1" s="1"/>
  <c r="P500" i="1"/>
  <c r="Q500" i="1" s="1"/>
  <c r="P499" i="1"/>
  <c r="Q499" i="1" s="1"/>
  <c r="P498" i="1"/>
  <c r="Q498" i="1" s="1"/>
  <c r="P497" i="1"/>
  <c r="Q497" i="1" s="1"/>
  <c r="P496" i="1"/>
  <c r="Q496" i="1" s="1"/>
  <c r="P495" i="1"/>
  <c r="Q495" i="1" s="1"/>
  <c r="P494" i="1"/>
  <c r="Q494" i="1" s="1"/>
  <c r="P493" i="1"/>
  <c r="Q493" i="1" s="1"/>
  <c r="P492" i="1"/>
  <c r="Q492" i="1" s="1"/>
  <c r="P491" i="1"/>
  <c r="Q491" i="1" s="1"/>
  <c r="P490" i="1"/>
  <c r="Q490" i="1" s="1"/>
  <c r="P489" i="1"/>
  <c r="Q489" i="1" s="1"/>
  <c r="P488" i="1"/>
  <c r="Q488" i="1" s="1"/>
  <c r="P487" i="1"/>
  <c r="Q487" i="1" s="1"/>
  <c r="P486" i="1"/>
  <c r="Q486" i="1" s="1"/>
  <c r="P485" i="1"/>
  <c r="Q485" i="1" s="1"/>
  <c r="P484" i="1"/>
  <c r="Q484" i="1" s="1"/>
  <c r="P483" i="1"/>
  <c r="Q483" i="1" s="1"/>
  <c r="P482" i="1"/>
  <c r="Q482" i="1" s="1"/>
  <c r="P481" i="1"/>
  <c r="Q481" i="1" s="1"/>
  <c r="P480" i="1"/>
  <c r="Q480" i="1" s="1"/>
  <c r="P479" i="1"/>
  <c r="Q479" i="1" s="1"/>
  <c r="P478" i="1"/>
  <c r="Q478" i="1" s="1"/>
  <c r="P477" i="1"/>
  <c r="Q477" i="1" s="1"/>
  <c r="P476" i="1"/>
  <c r="Q476" i="1" s="1"/>
  <c r="P475" i="1"/>
  <c r="Q475" i="1" s="1"/>
  <c r="P474" i="1"/>
  <c r="Q474" i="1" s="1"/>
  <c r="P473" i="1"/>
  <c r="Q473" i="1" s="1"/>
  <c r="P472" i="1"/>
  <c r="Q472" i="1" s="1"/>
  <c r="P471" i="1"/>
  <c r="Q471" i="1" s="1"/>
  <c r="P470" i="1"/>
  <c r="Q470" i="1" s="1"/>
  <c r="P469" i="1"/>
  <c r="Q469" i="1" s="1"/>
  <c r="P468" i="1"/>
  <c r="Q468" i="1" s="1"/>
  <c r="P467" i="1"/>
  <c r="Q467" i="1" s="1"/>
  <c r="P466" i="1"/>
  <c r="Q466" i="1" s="1"/>
  <c r="P465" i="1"/>
  <c r="Q465" i="1" s="1"/>
  <c r="P464" i="1"/>
  <c r="Q464" i="1" s="1"/>
  <c r="P463" i="1"/>
  <c r="Q463" i="1" s="1"/>
  <c r="P462" i="1"/>
  <c r="Q462" i="1" s="1"/>
  <c r="P461" i="1"/>
  <c r="Q461" i="1" s="1"/>
  <c r="P460" i="1"/>
  <c r="Q460" i="1" s="1"/>
  <c r="P459" i="1"/>
  <c r="Q459" i="1" s="1"/>
  <c r="P458" i="1"/>
  <c r="Q458" i="1" s="1"/>
  <c r="P457" i="1"/>
  <c r="Q457" i="1" s="1"/>
  <c r="P456" i="1"/>
  <c r="Q456" i="1" s="1"/>
  <c r="P455" i="1"/>
  <c r="Q455" i="1" s="1"/>
  <c r="P454" i="1"/>
  <c r="Q454" i="1" s="1"/>
  <c r="P453" i="1"/>
  <c r="Q453" i="1" s="1"/>
  <c r="P452" i="1"/>
  <c r="Q452" i="1" s="1"/>
  <c r="P451" i="1"/>
  <c r="Q451" i="1" s="1"/>
  <c r="P450" i="1"/>
  <c r="Q450" i="1" s="1"/>
  <c r="P449" i="1"/>
  <c r="Q449" i="1" s="1"/>
  <c r="P448" i="1"/>
  <c r="Q448" i="1" s="1"/>
  <c r="P447" i="1"/>
  <c r="Q447" i="1" s="1"/>
  <c r="P446" i="1"/>
  <c r="Q446" i="1" s="1"/>
  <c r="P445" i="1"/>
  <c r="Q445" i="1" s="1"/>
  <c r="P444" i="1"/>
  <c r="Q444" i="1" s="1"/>
  <c r="P443" i="1"/>
  <c r="Q443" i="1" s="1"/>
  <c r="P442" i="1"/>
  <c r="Q442" i="1" s="1"/>
  <c r="P441" i="1"/>
  <c r="Q441" i="1" s="1"/>
  <c r="P440" i="1"/>
  <c r="Q440" i="1" s="1"/>
  <c r="P439" i="1"/>
  <c r="Q439" i="1" s="1"/>
  <c r="P438" i="1"/>
  <c r="Q438" i="1" s="1"/>
  <c r="P437" i="1"/>
  <c r="Q437" i="1" s="1"/>
  <c r="P436" i="1"/>
  <c r="Q436" i="1" s="1"/>
  <c r="P435" i="1"/>
  <c r="Q435" i="1" s="1"/>
  <c r="P434" i="1"/>
  <c r="Q434" i="1" s="1"/>
  <c r="P433" i="1"/>
  <c r="Q433" i="1" s="1"/>
  <c r="P432" i="1"/>
  <c r="Q432" i="1" s="1"/>
  <c r="P431" i="1"/>
  <c r="Q431" i="1" s="1"/>
  <c r="P430" i="1"/>
  <c r="Q430" i="1" s="1"/>
  <c r="P429" i="1"/>
  <c r="Q429" i="1" s="1"/>
  <c r="P428" i="1"/>
  <c r="Q428" i="1" s="1"/>
  <c r="P427" i="1"/>
  <c r="Q427" i="1" s="1"/>
  <c r="P426" i="1"/>
  <c r="Q426" i="1" s="1"/>
  <c r="P425" i="1"/>
  <c r="Q425" i="1" s="1"/>
  <c r="P424" i="1"/>
  <c r="Q424" i="1" s="1"/>
  <c r="P423" i="1"/>
  <c r="Q423" i="1" s="1"/>
  <c r="P422" i="1"/>
  <c r="Q422" i="1" s="1"/>
  <c r="P421" i="1"/>
  <c r="Q421" i="1" s="1"/>
  <c r="P420" i="1"/>
  <c r="Q420" i="1" s="1"/>
  <c r="P419" i="1"/>
  <c r="Q419" i="1" s="1"/>
  <c r="P418" i="1"/>
  <c r="Q418" i="1" s="1"/>
  <c r="P417" i="1"/>
  <c r="Q417" i="1" s="1"/>
  <c r="P416" i="1"/>
  <c r="Q416" i="1" s="1"/>
  <c r="P415" i="1"/>
  <c r="Q415" i="1" s="1"/>
  <c r="P414" i="1"/>
  <c r="Q414" i="1" s="1"/>
  <c r="P413" i="1"/>
  <c r="Q413" i="1" s="1"/>
  <c r="P412" i="1"/>
  <c r="Q412" i="1" s="1"/>
  <c r="P411" i="1"/>
  <c r="Q411" i="1" s="1"/>
  <c r="P410" i="1"/>
  <c r="Q410" i="1" s="1"/>
  <c r="P409" i="1"/>
  <c r="Q409" i="1" s="1"/>
  <c r="P408" i="1"/>
  <c r="Q408" i="1" s="1"/>
  <c r="P407" i="1"/>
  <c r="Q407" i="1" s="1"/>
  <c r="P406" i="1"/>
  <c r="Q406" i="1" s="1"/>
  <c r="P11" i="1"/>
  <c r="Q11" i="1" s="1"/>
  <c r="P405" i="1"/>
  <c r="Q405" i="1" s="1"/>
  <c r="P404" i="1"/>
  <c r="Q404" i="1" s="1"/>
  <c r="P402" i="1"/>
  <c r="Q402" i="1" s="1"/>
  <c r="P401" i="1"/>
  <c r="Q401" i="1" s="1"/>
  <c r="P400" i="1"/>
  <c r="Q400" i="1" s="1"/>
  <c r="P74" i="1"/>
  <c r="Q74" i="1" s="1"/>
  <c r="P399" i="1"/>
  <c r="Q399" i="1" s="1"/>
  <c r="P398" i="1"/>
  <c r="Q398" i="1" s="1"/>
  <c r="P397" i="1"/>
  <c r="Q397" i="1" s="1"/>
  <c r="P396" i="1"/>
  <c r="Q396" i="1" s="1"/>
  <c r="P45" i="1"/>
  <c r="Q45" i="1" s="1"/>
  <c r="P44" i="1"/>
  <c r="Q44" i="1" s="1"/>
  <c r="P395" i="1"/>
  <c r="Q395" i="1" s="1"/>
  <c r="P394" i="1"/>
  <c r="Q394" i="1" s="1"/>
  <c r="P80" i="1"/>
  <c r="Q80" i="1" s="1"/>
  <c r="P393" i="1"/>
  <c r="Q393" i="1" s="1"/>
  <c r="P392" i="1"/>
  <c r="Q392" i="1" s="1"/>
  <c r="P391" i="1"/>
  <c r="Q391" i="1" s="1"/>
  <c r="P390" i="1"/>
  <c r="Q390" i="1" s="1"/>
  <c r="P389" i="1"/>
  <c r="Q389" i="1" s="1"/>
  <c r="P388" i="1"/>
  <c r="Q388" i="1" s="1"/>
  <c r="P387" i="1"/>
  <c r="Q387" i="1" s="1"/>
  <c r="P37" i="1"/>
  <c r="Q37" i="1" s="1"/>
  <c r="P386" i="1"/>
  <c r="Q386" i="1" s="1"/>
  <c r="P385" i="1"/>
  <c r="Q385" i="1" s="1"/>
  <c r="P384" i="1"/>
  <c r="Q384" i="1" s="1"/>
  <c r="P383" i="1"/>
  <c r="Q383" i="1" s="1"/>
  <c r="P382" i="1"/>
  <c r="Q382" i="1" s="1"/>
  <c r="P381" i="1"/>
  <c r="Q381" i="1" s="1"/>
  <c r="P380" i="1"/>
  <c r="Q380" i="1" s="1"/>
  <c r="P379" i="1"/>
  <c r="Q379" i="1" s="1"/>
  <c r="P378" i="1"/>
  <c r="Q378" i="1" s="1"/>
  <c r="P377" i="1"/>
  <c r="Q377" i="1" s="1"/>
  <c r="P376" i="1"/>
  <c r="Q376" i="1" s="1"/>
  <c r="P375" i="1"/>
  <c r="Q375" i="1" s="1"/>
  <c r="P79" i="1"/>
  <c r="Q79" i="1" s="1"/>
  <c r="P374" i="1"/>
  <c r="Q374" i="1" s="1"/>
  <c r="P61" i="1"/>
  <c r="Q61" i="1" s="1"/>
  <c r="P373" i="1"/>
  <c r="Q373" i="1" s="1"/>
  <c r="P41" i="1"/>
  <c r="Q41" i="1" s="1"/>
  <c r="P67" i="1"/>
  <c r="Q67" i="1" s="1"/>
  <c r="P372" i="1"/>
  <c r="Q372" i="1" s="1"/>
  <c r="P371" i="1"/>
  <c r="Q371" i="1" s="1"/>
  <c r="P370" i="1"/>
  <c r="Q370" i="1" s="1"/>
  <c r="P369" i="1"/>
  <c r="Q369" i="1" s="1"/>
  <c r="P368" i="1"/>
  <c r="Q368" i="1" s="1"/>
  <c r="P367" i="1"/>
  <c r="Q367" i="1" s="1"/>
  <c r="P366" i="1"/>
  <c r="Q366" i="1" s="1"/>
  <c r="P365" i="1"/>
  <c r="Q365" i="1" s="1"/>
  <c r="P364" i="1"/>
  <c r="Q364" i="1" s="1"/>
  <c r="P403" i="1"/>
  <c r="Q403" i="1" s="1"/>
  <c r="P363" i="1"/>
  <c r="Q363" i="1" s="1"/>
  <c r="P362" i="1"/>
  <c r="Q362" i="1" s="1"/>
  <c r="P361" i="1"/>
  <c r="Q361" i="1" s="1"/>
  <c r="P360" i="1"/>
  <c r="Q360" i="1" s="1"/>
  <c r="P359" i="1"/>
  <c r="Q359" i="1" s="1"/>
  <c r="P358" i="1"/>
  <c r="Q358" i="1" s="1"/>
  <c r="P357" i="1"/>
  <c r="Q357" i="1" s="1"/>
  <c r="P356" i="1"/>
  <c r="Q356" i="1" s="1"/>
  <c r="P355" i="1"/>
  <c r="Q355" i="1" s="1"/>
  <c r="P354" i="1"/>
  <c r="Q354" i="1" s="1"/>
  <c r="P353" i="1"/>
  <c r="Q353" i="1" s="1"/>
  <c r="P352" i="1"/>
  <c r="Q352" i="1" s="1"/>
  <c r="P351" i="1"/>
  <c r="Q351" i="1" s="1"/>
  <c r="P350" i="1"/>
  <c r="Q350" i="1" s="1"/>
  <c r="P349" i="1"/>
  <c r="Q349" i="1" s="1"/>
  <c r="P348" i="1"/>
  <c r="Q348" i="1" s="1"/>
  <c r="P347" i="1"/>
  <c r="Q347" i="1" s="1"/>
  <c r="P346" i="1"/>
  <c r="Q346" i="1" s="1"/>
  <c r="P73" i="1"/>
  <c r="Q73" i="1" s="1"/>
  <c r="P345" i="1"/>
  <c r="Q345" i="1" s="1"/>
  <c r="P344" i="1"/>
  <c r="Q344" i="1" s="1"/>
  <c r="P343" i="1"/>
  <c r="Q343" i="1" s="1"/>
  <c r="P342" i="1"/>
  <c r="Q342" i="1" s="1"/>
  <c r="P341" i="1"/>
  <c r="Q341" i="1" s="1"/>
  <c r="P340" i="1"/>
  <c r="Q340" i="1" s="1"/>
  <c r="P60" i="1"/>
  <c r="Q60" i="1" s="1"/>
  <c r="P339" i="1"/>
  <c r="Q339" i="1" s="1"/>
  <c r="P338" i="1"/>
  <c r="Q338" i="1" s="1"/>
  <c r="P337" i="1"/>
  <c r="Q337" i="1" s="1"/>
  <c r="P336" i="1"/>
  <c r="Q336" i="1" s="1"/>
  <c r="P335" i="1"/>
  <c r="Q335" i="1" s="1"/>
  <c r="P334" i="1"/>
  <c r="Q334" i="1" s="1"/>
  <c r="P333" i="1"/>
  <c r="Q333" i="1" s="1"/>
  <c r="P332" i="1"/>
  <c r="Q332" i="1" s="1"/>
  <c r="P331" i="1"/>
  <c r="Q331" i="1" s="1"/>
  <c r="P330" i="1"/>
  <c r="Q330" i="1" s="1"/>
  <c r="P329" i="1"/>
  <c r="Q329" i="1" s="1"/>
  <c r="P328" i="1"/>
  <c r="Q328" i="1" s="1"/>
  <c r="P72" i="1"/>
  <c r="Q72" i="1" s="1"/>
  <c r="P327" i="1"/>
  <c r="Q327" i="1" s="1"/>
  <c r="P326" i="1"/>
  <c r="Q326" i="1" s="1"/>
  <c r="P325" i="1"/>
  <c r="Q325" i="1" s="1"/>
  <c r="P324" i="1"/>
  <c r="Q324" i="1" s="1"/>
  <c r="P323" i="1"/>
  <c r="Q323" i="1" s="1"/>
  <c r="P322" i="1"/>
  <c r="Q322" i="1" s="1"/>
  <c r="P321" i="1"/>
  <c r="Q321" i="1" s="1"/>
  <c r="P320" i="1"/>
  <c r="Q320" i="1" s="1"/>
  <c r="P319" i="1"/>
  <c r="Q319" i="1" s="1"/>
  <c r="P318" i="1"/>
  <c r="Q318" i="1" s="1"/>
  <c r="P317" i="1"/>
  <c r="Q317" i="1" s="1"/>
  <c r="P316" i="1"/>
  <c r="Q316" i="1" s="1"/>
  <c r="P315" i="1"/>
  <c r="Q315" i="1" s="1"/>
  <c r="P314" i="1"/>
  <c r="Q314" i="1" s="1"/>
  <c r="P313" i="1"/>
  <c r="Q313" i="1" s="1"/>
  <c r="P312" i="1"/>
  <c r="Q312" i="1" s="1"/>
  <c r="P311" i="1"/>
  <c r="Q311" i="1" s="1"/>
  <c r="P310" i="1"/>
  <c r="Q310" i="1" s="1"/>
  <c r="P309" i="1"/>
  <c r="Q309" i="1" s="1"/>
  <c r="P308" i="1"/>
  <c r="Q308" i="1" s="1"/>
  <c r="P307" i="1"/>
  <c r="Q307" i="1" s="1"/>
  <c r="P306" i="1"/>
  <c r="Q306" i="1" s="1"/>
  <c r="P305" i="1"/>
  <c r="Q305" i="1" s="1"/>
  <c r="P304" i="1"/>
  <c r="Q304" i="1" s="1"/>
  <c r="P303" i="1"/>
  <c r="Q303" i="1" s="1"/>
  <c r="P302" i="1"/>
  <c r="Q302" i="1" s="1"/>
  <c r="P301" i="1"/>
  <c r="Q301" i="1" s="1"/>
  <c r="P300" i="1"/>
  <c r="Q300" i="1" s="1"/>
  <c r="P299" i="1"/>
  <c r="Q299" i="1" s="1"/>
  <c r="P66" i="1"/>
  <c r="Q66" i="1" s="1"/>
  <c r="P298" i="1"/>
  <c r="Q298" i="1" s="1"/>
  <c r="P297" i="1"/>
  <c r="Q297" i="1" s="1"/>
  <c r="P296" i="1"/>
  <c r="Q296" i="1" s="1"/>
  <c r="P295" i="1"/>
  <c r="Q295" i="1" s="1"/>
  <c r="P294" i="1"/>
  <c r="Q294" i="1" s="1"/>
  <c r="P293" i="1"/>
  <c r="Q293" i="1" s="1"/>
  <c r="P292" i="1"/>
  <c r="Q292" i="1" s="1"/>
  <c r="P291" i="1"/>
  <c r="Q291" i="1" s="1"/>
  <c r="P290" i="1"/>
  <c r="Q290" i="1" s="1"/>
  <c r="P289" i="1"/>
  <c r="Q289" i="1" s="1"/>
  <c r="P288" i="1"/>
  <c r="Q288" i="1" s="1"/>
  <c r="P287" i="1"/>
  <c r="Q287" i="1" s="1"/>
  <c r="P286" i="1"/>
  <c r="Q286" i="1" s="1"/>
  <c r="P285" i="1"/>
  <c r="Q285" i="1" s="1"/>
  <c r="P284" i="1"/>
  <c r="Q284" i="1" s="1"/>
  <c r="P283" i="1"/>
  <c r="Q283" i="1" s="1"/>
  <c r="P282" i="1"/>
  <c r="Q282" i="1" s="1"/>
  <c r="P68" i="1"/>
  <c r="Q68" i="1" s="1"/>
  <c r="P281" i="1"/>
  <c r="Q281" i="1" s="1"/>
  <c r="P280" i="1"/>
  <c r="Q280" i="1" s="1"/>
  <c r="P279" i="1"/>
  <c r="Q279" i="1" s="1"/>
  <c r="P278" i="1"/>
  <c r="Q278" i="1" s="1"/>
  <c r="P277" i="1"/>
  <c r="Q277" i="1" s="1"/>
  <c r="P276" i="1"/>
  <c r="Q276" i="1" s="1"/>
  <c r="P275" i="1"/>
  <c r="Q275" i="1" s="1"/>
  <c r="P274" i="1"/>
  <c r="Q274" i="1" s="1"/>
  <c r="P273" i="1"/>
  <c r="Q273" i="1" s="1"/>
  <c r="P272" i="1"/>
  <c r="Q272" i="1" s="1"/>
  <c r="P271" i="1"/>
  <c r="Q271" i="1" s="1"/>
  <c r="P270" i="1"/>
  <c r="Q270" i="1" s="1"/>
  <c r="P269" i="1"/>
  <c r="Q269" i="1" s="1"/>
  <c r="P268" i="1"/>
  <c r="Q268" i="1" s="1"/>
  <c r="P267" i="1"/>
  <c r="Q267" i="1" s="1"/>
  <c r="P266" i="1"/>
  <c r="Q266" i="1" s="1"/>
  <c r="P265" i="1"/>
  <c r="Q265" i="1" s="1"/>
  <c r="P264" i="1"/>
  <c r="Q264" i="1" s="1"/>
  <c r="P263" i="1"/>
  <c r="Q263" i="1" s="1"/>
  <c r="P262" i="1"/>
  <c r="Q262" i="1" s="1"/>
  <c r="P261" i="1"/>
  <c r="Q261" i="1" s="1"/>
  <c r="P71" i="1"/>
  <c r="Q71" i="1" s="1"/>
  <c r="P260" i="1"/>
  <c r="Q260" i="1" s="1"/>
  <c r="P259" i="1"/>
  <c r="Q259" i="1" s="1"/>
  <c r="P258" i="1"/>
  <c r="Q258" i="1" s="1"/>
  <c r="P257" i="1"/>
  <c r="Q257" i="1" s="1"/>
  <c r="P256" i="1"/>
  <c r="Q256" i="1" s="1"/>
  <c r="P255" i="1"/>
  <c r="Q255" i="1" s="1"/>
  <c r="P254" i="1"/>
  <c r="Q254" i="1" s="1"/>
  <c r="P253" i="1"/>
  <c r="Q253" i="1" s="1"/>
  <c r="P252" i="1"/>
  <c r="Q252" i="1" s="1"/>
  <c r="P40" i="1"/>
  <c r="Q40" i="1" s="1"/>
  <c r="P251" i="1"/>
  <c r="Q251" i="1" s="1"/>
  <c r="P250" i="1"/>
  <c r="Q250" i="1" s="1"/>
  <c r="P249" i="1"/>
  <c r="Q249" i="1" s="1"/>
  <c r="P248" i="1"/>
  <c r="Q248" i="1" s="1"/>
  <c r="P247" i="1"/>
  <c r="Q247" i="1" s="1"/>
  <c r="P24" i="1"/>
  <c r="Q24" i="1" s="1"/>
  <c r="P246" i="1"/>
  <c r="Q246" i="1" s="1"/>
  <c r="P245" i="1"/>
  <c r="Q245" i="1" s="1"/>
  <c r="P243" i="1"/>
  <c r="Q243" i="1" s="1"/>
  <c r="P244" i="1"/>
  <c r="Q244" i="1" s="1"/>
  <c r="P242" i="1"/>
  <c r="Q242" i="1" s="1"/>
  <c r="P241" i="1"/>
  <c r="Q241" i="1" s="1"/>
  <c r="P70" i="1"/>
  <c r="Q70" i="1" s="1"/>
  <c r="P240" i="1"/>
  <c r="Q240" i="1" s="1"/>
  <c r="P239" i="1"/>
  <c r="Q239" i="1" s="1"/>
  <c r="P238" i="1"/>
  <c r="Q238" i="1" s="1"/>
  <c r="P237" i="1"/>
  <c r="Q237" i="1" s="1"/>
  <c r="P36" i="1"/>
  <c r="Q36" i="1" s="1"/>
  <c r="P236" i="1"/>
  <c r="Q236" i="1" s="1"/>
  <c r="P235" i="1"/>
  <c r="Q235" i="1" s="1"/>
  <c r="P234" i="1"/>
  <c r="Q234" i="1" s="1"/>
  <c r="P233" i="1"/>
  <c r="Q233" i="1" s="1"/>
  <c r="P59" i="1"/>
  <c r="Q59" i="1" s="1"/>
  <c r="P232" i="1"/>
  <c r="Q232" i="1" s="1"/>
  <c r="P231" i="1"/>
  <c r="Q231" i="1" s="1"/>
  <c r="P230" i="1"/>
  <c r="Q230" i="1" s="1"/>
  <c r="P229" i="1"/>
  <c r="Q229" i="1" s="1"/>
  <c r="P228" i="1"/>
  <c r="Q228" i="1" s="1"/>
  <c r="P227" i="1"/>
  <c r="Q227" i="1" s="1"/>
  <c r="P226" i="1"/>
  <c r="Q226" i="1" s="1"/>
  <c r="P225" i="1"/>
  <c r="Q225" i="1" s="1"/>
  <c r="P224" i="1"/>
  <c r="Q224" i="1" s="1"/>
  <c r="P57" i="1"/>
  <c r="Q57" i="1" s="1"/>
  <c r="P223" i="1"/>
  <c r="Q223" i="1" s="1"/>
  <c r="P78" i="1"/>
  <c r="Q78" i="1" s="1"/>
  <c r="P222" i="1"/>
  <c r="Q222" i="1" s="1"/>
  <c r="P39" i="1"/>
  <c r="Q39" i="1" s="1"/>
  <c r="P221" i="1"/>
  <c r="Q221" i="1" s="1"/>
  <c r="P220" i="1"/>
  <c r="Q220" i="1" s="1"/>
  <c r="P219" i="1"/>
  <c r="Q219" i="1" s="1"/>
  <c r="P218" i="1"/>
  <c r="Q218" i="1" s="1"/>
  <c r="P217" i="1"/>
  <c r="Q217" i="1" s="1"/>
  <c r="P216" i="1"/>
  <c r="Q216" i="1" s="1"/>
  <c r="P215" i="1"/>
  <c r="Q215" i="1" s="1"/>
  <c r="P214" i="1"/>
  <c r="Q214" i="1" s="1"/>
  <c r="P75" i="1"/>
  <c r="Q75" i="1" s="1"/>
  <c r="P213" i="1"/>
  <c r="Q213" i="1" s="1"/>
  <c r="P212" i="1"/>
  <c r="Q212" i="1" s="1"/>
  <c r="P77" i="1"/>
  <c r="Q77" i="1" s="1"/>
  <c r="P56" i="1"/>
  <c r="Q56" i="1" s="1"/>
  <c r="P211" i="1"/>
  <c r="Q211" i="1" s="1"/>
  <c r="P210" i="1"/>
  <c r="Q210" i="1" s="1"/>
  <c r="P209" i="1"/>
  <c r="Q209" i="1" s="1"/>
  <c r="P208" i="1"/>
  <c r="Q208" i="1" s="1"/>
  <c r="P207" i="1"/>
  <c r="Q207" i="1" s="1"/>
  <c r="P206" i="1"/>
  <c r="Q206" i="1" s="1"/>
  <c r="P205" i="1"/>
  <c r="Q205" i="1" s="1"/>
  <c r="P204" i="1"/>
  <c r="Q204" i="1" s="1"/>
  <c r="P38" i="1"/>
  <c r="Q38" i="1" s="1"/>
  <c r="P203" i="1"/>
  <c r="Q203" i="1" s="1"/>
  <c r="P202" i="1"/>
  <c r="Q202" i="1" s="1"/>
  <c r="P201" i="1"/>
  <c r="Q201" i="1" s="1"/>
  <c r="P200" i="1"/>
  <c r="Q200" i="1" s="1"/>
  <c r="P25" i="1"/>
  <c r="Q25" i="1" s="1"/>
  <c r="P199" i="1"/>
  <c r="Q199" i="1" s="1"/>
  <c r="P198" i="1"/>
  <c r="Q198" i="1" s="1"/>
  <c r="P197" i="1"/>
  <c r="Q197" i="1" s="1"/>
  <c r="P196" i="1"/>
  <c r="Q196" i="1" s="1"/>
  <c r="P13" i="1"/>
  <c r="Q13" i="1" s="1"/>
  <c r="P195" i="1"/>
  <c r="Q195" i="1" s="1"/>
  <c r="P194" i="1"/>
  <c r="Q194" i="1" s="1"/>
  <c r="P193" i="1"/>
  <c r="Q193" i="1" s="1"/>
  <c r="P35" i="1"/>
  <c r="Q35" i="1" s="1"/>
  <c r="P192" i="1"/>
  <c r="Q192" i="1" s="1"/>
  <c r="P191" i="1"/>
  <c r="Q191" i="1" s="1"/>
  <c r="P190" i="1"/>
  <c r="Q190" i="1" s="1"/>
  <c r="P189" i="1"/>
  <c r="Q189" i="1" s="1"/>
  <c r="P188" i="1"/>
  <c r="Q188" i="1" s="1"/>
  <c r="P34" i="1"/>
  <c r="Q34" i="1" s="1"/>
  <c r="P187" i="1"/>
  <c r="Q187" i="1" s="1"/>
  <c r="P17" i="1"/>
  <c r="Q17" i="1" s="1"/>
  <c r="P186" i="1"/>
  <c r="Q186" i="1" s="1"/>
  <c r="P185" i="1"/>
  <c r="Q185" i="1" s="1"/>
  <c r="P184" i="1"/>
  <c r="Q184" i="1" s="1"/>
  <c r="P183" i="1"/>
  <c r="Q183" i="1" s="1"/>
  <c r="P182" i="1"/>
  <c r="Q182" i="1" s="1"/>
  <c r="P55" i="1"/>
  <c r="Q55" i="1" s="1"/>
  <c r="P181" i="1"/>
  <c r="Q181" i="1" s="1"/>
  <c r="P180" i="1"/>
  <c r="Q180" i="1" s="1"/>
  <c r="P179" i="1"/>
  <c r="Q179" i="1" s="1"/>
  <c r="P178" i="1"/>
  <c r="Q178" i="1" s="1"/>
  <c r="P177" i="1"/>
  <c r="Q177" i="1" s="1"/>
  <c r="P23" i="1"/>
  <c r="Q23" i="1" s="1"/>
  <c r="P22" i="1"/>
  <c r="Q22" i="1" s="1"/>
  <c r="P62" i="1"/>
  <c r="Q62" i="1" s="1"/>
  <c r="P176" i="1"/>
  <c r="Q176" i="1" s="1"/>
  <c r="P175" i="1"/>
  <c r="Q175" i="1" s="1"/>
  <c r="P174" i="1"/>
  <c r="Q174" i="1" s="1"/>
  <c r="P173" i="1"/>
  <c r="Q173" i="1" s="1"/>
  <c r="P172" i="1"/>
  <c r="Q172" i="1" s="1"/>
  <c r="P171" i="1"/>
  <c r="Q171" i="1" s="1"/>
  <c r="P170" i="1"/>
  <c r="Q170" i="1" s="1"/>
  <c r="P21" i="1"/>
  <c r="Q21" i="1" s="1"/>
  <c r="P169" i="1"/>
  <c r="Q169" i="1" s="1"/>
  <c r="P168" i="1"/>
  <c r="Q168" i="1" s="1"/>
  <c r="P167" i="1"/>
  <c r="Q167" i="1" s="1"/>
  <c r="P166" i="1"/>
  <c r="Q166" i="1" s="1"/>
  <c r="P165" i="1"/>
  <c r="Q165" i="1" s="1"/>
  <c r="P164" i="1"/>
  <c r="Q164" i="1" s="1"/>
  <c r="P163" i="1"/>
  <c r="Q163" i="1" s="1"/>
  <c r="P20" i="1"/>
  <c r="Q20" i="1" s="1"/>
  <c r="P162" i="1"/>
  <c r="Q162" i="1" s="1"/>
  <c r="P69" i="1"/>
  <c r="Q69" i="1" s="1"/>
  <c r="P161" i="1"/>
  <c r="Q161" i="1" s="1"/>
  <c r="P160" i="1"/>
  <c r="Q160" i="1" s="1"/>
  <c r="P159" i="1"/>
  <c r="Q159" i="1" s="1"/>
  <c r="P158" i="1"/>
  <c r="Q158" i="1" s="1"/>
  <c r="P157" i="1"/>
  <c r="Q157" i="1" s="1"/>
  <c r="P156" i="1"/>
  <c r="Q156" i="1" s="1"/>
  <c r="P155" i="1"/>
  <c r="Q155" i="1" s="1"/>
  <c r="P154" i="1"/>
  <c r="Q154" i="1" s="1"/>
  <c r="P153" i="1"/>
  <c r="Q153" i="1" s="1"/>
  <c r="P152" i="1"/>
  <c r="Q152" i="1" s="1"/>
  <c r="P151" i="1"/>
  <c r="Q151" i="1" s="1"/>
  <c r="P150" i="1"/>
  <c r="Q150" i="1" s="1"/>
  <c r="P54" i="1"/>
  <c r="Q54" i="1" s="1"/>
  <c r="P149" i="1"/>
  <c r="Q149" i="1" s="1"/>
  <c r="P148" i="1"/>
  <c r="Q148" i="1" s="1"/>
  <c r="P147" i="1"/>
  <c r="Q147" i="1" s="1"/>
  <c r="P146" i="1"/>
  <c r="Q146" i="1" s="1"/>
  <c r="P145" i="1"/>
  <c r="Q145" i="1" s="1"/>
  <c r="P144" i="1"/>
  <c r="Q144" i="1" s="1"/>
  <c r="P12" i="1"/>
  <c r="Q12" i="1" s="1"/>
  <c r="P51" i="1"/>
  <c r="Q51" i="1" s="1"/>
  <c r="P143" i="1"/>
  <c r="Q143" i="1" s="1"/>
  <c r="P142" i="1"/>
  <c r="Q142" i="1" s="1"/>
  <c r="P141" i="1"/>
  <c r="Q141" i="1" s="1"/>
  <c r="P15" i="1"/>
  <c r="Q15" i="1" s="1"/>
  <c r="P140" i="1"/>
  <c r="Q140" i="1" s="1"/>
  <c r="P31" i="1"/>
  <c r="Q31" i="1" s="1"/>
  <c r="P139" i="1"/>
  <c r="Q139" i="1" s="1"/>
  <c r="P53" i="1"/>
  <c r="Q53" i="1" s="1"/>
  <c r="P14" i="1"/>
  <c r="Q14" i="1" s="1"/>
  <c r="P138" i="1"/>
  <c r="Q138" i="1" s="1"/>
  <c r="P137" i="1"/>
  <c r="Q137" i="1" s="1"/>
  <c r="P50" i="1"/>
  <c r="Q50" i="1" s="1"/>
  <c r="P136" i="1"/>
  <c r="Q136" i="1" s="1"/>
  <c r="P52" i="1"/>
  <c r="Q52" i="1" s="1"/>
  <c r="P135" i="1"/>
  <c r="Q135" i="1" s="1"/>
  <c r="P134" i="1"/>
  <c r="Q134" i="1" s="1"/>
  <c r="P133" i="1"/>
  <c r="Q133" i="1" s="1"/>
  <c r="P19" i="1"/>
  <c r="Q19" i="1" s="1"/>
  <c r="P33" i="1"/>
  <c r="Q33" i="1" s="1"/>
  <c r="P32" i="1"/>
  <c r="Q32" i="1" s="1"/>
  <c r="P132" i="1"/>
  <c r="Q132" i="1" s="1"/>
  <c r="P131" i="1"/>
  <c r="Q131" i="1" s="1"/>
  <c r="P130" i="1"/>
  <c r="Q130" i="1" s="1"/>
  <c r="P129" i="1"/>
  <c r="Q129" i="1" s="1"/>
  <c r="P128" i="1"/>
  <c r="Q128" i="1" s="1"/>
  <c r="P127" i="1"/>
  <c r="Q127" i="1" s="1"/>
  <c r="P126" i="1"/>
  <c r="Q126" i="1" s="1"/>
  <c r="P16" i="1"/>
  <c r="Q16" i="1" s="1"/>
  <c r="P30" i="1"/>
  <c r="Q30" i="1" s="1"/>
  <c r="P49" i="1"/>
  <c r="Q49" i="1" s="1"/>
  <c r="P125" i="1"/>
  <c r="Q125" i="1" s="1"/>
  <c r="P124" i="1"/>
  <c r="Q124" i="1" s="1"/>
  <c r="P123" i="1"/>
  <c r="Q123" i="1" s="1"/>
  <c r="P122" i="1"/>
  <c r="Q122" i="1" s="1"/>
  <c r="P121" i="1"/>
  <c r="Q121" i="1" s="1"/>
  <c r="P65" i="1"/>
  <c r="Q65" i="1" s="1"/>
  <c r="P29" i="1"/>
  <c r="Q29" i="1" s="1"/>
  <c r="P43" i="1"/>
  <c r="Q43" i="1" s="1"/>
  <c r="P120" i="1"/>
  <c r="Q120" i="1" s="1"/>
  <c r="P64" i="1"/>
  <c r="Q64" i="1" s="1"/>
  <c r="P28" i="1"/>
  <c r="Q28" i="1" s="1"/>
  <c r="P27" i="1"/>
  <c r="Q27" i="1" s="1"/>
  <c r="P119" i="1"/>
  <c r="Q119" i="1" s="1"/>
  <c r="P118" i="1"/>
  <c r="Q118" i="1" s="1"/>
  <c r="P117" i="1"/>
  <c r="Q117" i="1" s="1"/>
  <c r="P42" i="1"/>
  <c r="Q42" i="1" s="1"/>
  <c r="P63" i="1"/>
  <c r="Q63" i="1" s="1"/>
  <c r="P116" i="1"/>
  <c r="Q116" i="1" s="1"/>
  <c r="P18" i="1"/>
  <c r="Q18" i="1" s="1"/>
  <c r="P115" i="1"/>
  <c r="Q115" i="1" s="1"/>
  <c r="P58" i="1"/>
  <c r="Q58" i="1" s="1"/>
  <c r="P48" i="1"/>
  <c r="Q48" i="1" s="1"/>
  <c r="P114" i="1"/>
  <c r="Q114" i="1" s="1"/>
  <c r="P113" i="1"/>
  <c r="Q113" i="1" s="1"/>
  <c r="P112" i="1"/>
  <c r="Q112" i="1" s="1"/>
  <c r="P47" i="1"/>
  <c r="Q47" i="1" s="1"/>
  <c r="P111" i="1"/>
  <c r="Q111" i="1" s="1"/>
  <c r="P26" i="1"/>
  <c r="Q26" i="1" s="1"/>
  <c r="P110" i="1"/>
  <c r="Q110" i="1" s="1"/>
  <c r="P109" i="1"/>
  <c r="Q109" i="1" s="1"/>
  <c r="P108" i="1"/>
  <c r="Q108" i="1" s="1"/>
  <c r="P107" i="1"/>
  <c r="Q107" i="1" s="1"/>
  <c r="P106" i="1"/>
  <c r="Q106" i="1" s="1"/>
  <c r="P105" i="1"/>
  <c r="Q105" i="1" s="1"/>
  <c r="P104" i="1"/>
  <c r="Q104" i="1" s="1"/>
  <c r="P103" i="1"/>
  <c r="Q103" i="1" s="1"/>
  <c r="P102" i="1"/>
  <c r="Q102" i="1" s="1"/>
  <c r="P101" i="1"/>
  <c r="Q101" i="1" s="1"/>
  <c r="P10" i="1"/>
  <c r="Q10" i="1" s="1"/>
  <c r="P100" i="1"/>
  <c r="Q100" i="1" s="1"/>
  <c r="P99" i="1"/>
  <c r="Q99" i="1" s="1"/>
  <c r="P98" i="1"/>
  <c r="Q98" i="1" s="1"/>
  <c r="P97" i="1"/>
  <c r="Q97" i="1" s="1"/>
  <c r="P96" i="1"/>
  <c r="Q96" i="1" s="1"/>
  <c r="P95" i="1"/>
  <c r="Q95" i="1" s="1"/>
  <c r="P94" i="1"/>
  <c r="Q94" i="1" s="1"/>
  <c r="P93" i="1"/>
  <c r="Q93" i="1" s="1"/>
  <c r="P92" i="1"/>
  <c r="Q92" i="1" s="1"/>
  <c r="P91" i="1"/>
  <c r="Q91" i="1" s="1"/>
  <c r="P90" i="1"/>
  <c r="Q90" i="1" s="1"/>
  <c r="P46" i="1"/>
  <c r="Q46" i="1" s="1"/>
  <c r="P89" i="1"/>
  <c r="Q89" i="1" s="1"/>
  <c r="P88" i="1"/>
  <c r="Q88" i="1" s="1"/>
  <c r="P87" i="1"/>
  <c r="Q87" i="1" s="1"/>
  <c r="P86" i="1"/>
  <c r="Q86" i="1" s="1"/>
  <c r="P85" i="1"/>
  <c r="Q85" i="1" s="1"/>
  <c r="P84" i="1"/>
  <c r="Q84" i="1" s="1"/>
  <c r="P83" i="1"/>
  <c r="Q83" i="1" s="1"/>
  <c r="M804" i="1"/>
  <c r="K804" i="1" s="1"/>
  <c r="M789" i="1"/>
  <c r="M786" i="1"/>
  <c r="M775" i="1"/>
  <c r="K775" i="1" s="1"/>
  <c r="M773" i="1"/>
  <c r="K773" i="1" s="1"/>
  <c r="M764" i="1"/>
  <c r="K764" i="1" s="1"/>
  <c r="M753" i="1"/>
  <c r="M752" i="1"/>
  <c r="M751" i="1"/>
  <c r="M749" i="1"/>
  <c r="M740" i="1"/>
  <c r="K740" i="1" s="1"/>
  <c r="M738" i="1"/>
  <c r="K738" i="1" s="1"/>
  <c r="M730" i="1"/>
  <c r="M725" i="1"/>
  <c r="M716" i="1"/>
  <c r="K716" i="1" s="1"/>
  <c r="M715" i="1"/>
  <c r="K715" i="1" s="1"/>
  <c r="M714" i="1"/>
  <c r="K714" i="1" s="1"/>
  <c r="M707" i="1"/>
  <c r="M701" i="1"/>
  <c r="K701" i="1" s="1"/>
  <c r="M699" i="1"/>
  <c r="M693" i="1"/>
  <c r="K693" i="1" s="1"/>
  <c r="M691" i="1"/>
  <c r="M690" i="1"/>
  <c r="M685" i="1"/>
  <c r="M683" i="1"/>
  <c r="K683" i="1" s="1"/>
  <c r="M680" i="1"/>
  <c r="M678" i="1"/>
  <c r="K678" i="1" s="1"/>
  <c r="M664" i="1"/>
  <c r="K664" i="1" s="1"/>
  <c r="M661" i="1"/>
  <c r="K661" i="1" s="1"/>
  <c r="M658" i="1"/>
  <c r="K658" i="1" s="1"/>
  <c r="M640" i="1"/>
  <c r="K640" i="1" s="1"/>
  <c r="M639" i="1"/>
  <c r="K639" i="1" s="1"/>
  <c r="M630" i="1"/>
  <c r="M623" i="1"/>
  <c r="K623" i="1" s="1"/>
  <c r="M616" i="1"/>
  <c r="K616" i="1" s="1"/>
  <c r="M614" i="1"/>
  <c r="K614" i="1" s="1"/>
  <c r="M611" i="1"/>
  <c r="M605" i="1"/>
  <c r="M598" i="1"/>
  <c r="K598" i="1" s="1"/>
  <c r="M592" i="1"/>
  <c r="M590" i="1"/>
  <c r="M588" i="1"/>
  <c r="M587" i="1"/>
  <c r="K587" i="1" s="1"/>
  <c r="M581" i="1"/>
  <c r="K581" i="1" s="1"/>
  <c r="M573" i="1"/>
  <c r="K573" i="1" s="1"/>
  <c r="M559" i="1"/>
  <c r="K559" i="1" s="1"/>
  <c r="M556" i="1"/>
  <c r="K556" i="1" s="1"/>
  <c r="M555" i="1"/>
  <c r="K555" i="1" s="1"/>
  <c r="M553" i="1"/>
  <c r="K553" i="1" s="1"/>
  <c r="M541" i="1"/>
  <c r="K541" i="1" s="1"/>
  <c r="M537" i="1"/>
  <c r="M535" i="1"/>
  <c r="K535" i="1" s="1"/>
  <c r="M529" i="1"/>
  <c r="M521" i="1"/>
  <c r="K521" i="1" s="1"/>
  <c r="M514" i="1"/>
  <c r="K514" i="1" s="1"/>
  <c r="M508" i="1"/>
  <c r="M505" i="1"/>
  <c r="M493" i="1"/>
  <c r="K493" i="1" s="1"/>
  <c r="M490" i="1"/>
  <c r="O461" i="1"/>
  <c r="M459" i="1"/>
  <c r="M458" i="1"/>
  <c r="O454" i="1"/>
  <c r="M447" i="1"/>
  <c r="K447" i="1" s="1"/>
  <c r="M443" i="1"/>
  <c r="K443" i="1" s="1"/>
  <c r="M439" i="1"/>
  <c r="M438" i="1"/>
  <c r="K438" i="1" s="1"/>
  <c r="M430" i="1"/>
  <c r="M423" i="1"/>
  <c r="K423" i="1" s="1"/>
  <c r="M422" i="1"/>
  <c r="K422" i="1" s="1"/>
  <c r="M421" i="1"/>
  <c r="K421" i="1" s="1"/>
  <c r="M416" i="1"/>
  <c r="K416" i="1" s="1"/>
  <c r="M409" i="1"/>
  <c r="M399" i="1"/>
  <c r="K399" i="1" s="1"/>
  <c r="M388" i="1"/>
  <c r="K388" i="1" s="1"/>
  <c r="M386" i="1"/>
  <c r="K386" i="1" s="1"/>
  <c r="M382" i="1"/>
  <c r="K382" i="1" s="1"/>
  <c r="M377" i="1"/>
  <c r="M376" i="1"/>
  <c r="M372" i="1"/>
  <c r="R367" i="1"/>
  <c r="S367" i="1" s="1"/>
  <c r="M359" i="1"/>
  <c r="K359" i="1" s="1"/>
  <c r="M350" i="1"/>
  <c r="K350" i="1" s="1"/>
  <c r="M349" i="1"/>
  <c r="K349" i="1" s="1"/>
  <c r="M342" i="1"/>
  <c r="K342" i="1" s="1"/>
  <c r="M339" i="1"/>
  <c r="K339" i="1" s="1"/>
  <c r="M337" i="1"/>
  <c r="M327" i="1"/>
  <c r="K327" i="1" s="1"/>
  <c r="M302" i="1"/>
  <c r="K302" i="1" s="1"/>
  <c r="M301" i="1"/>
  <c r="K301" i="1" s="1"/>
  <c r="M276" i="1"/>
  <c r="M275" i="1"/>
  <c r="K275" i="1" s="1"/>
  <c r="M274" i="1"/>
  <c r="K274" i="1" s="1"/>
  <c r="M273" i="1"/>
  <c r="K273" i="1" s="1"/>
  <c r="M270" i="1"/>
  <c r="K270" i="1" s="1"/>
  <c r="O269" i="1"/>
  <c r="M261" i="1"/>
  <c r="M260" i="1"/>
  <c r="K260" i="1" s="1"/>
  <c r="M257" i="1"/>
  <c r="M256" i="1"/>
  <c r="K256" i="1" s="1"/>
  <c r="M253" i="1"/>
  <c r="M251" i="1"/>
  <c r="M248" i="1"/>
  <c r="M246" i="1"/>
  <c r="K246" i="1" s="1"/>
  <c r="M231" i="1"/>
  <c r="K231" i="1" s="1"/>
  <c r="M228" i="1"/>
  <c r="M226" i="1"/>
  <c r="K226" i="1" s="1"/>
  <c r="M39" i="1"/>
  <c r="H39" i="1" s="1"/>
  <c r="M211" i="1"/>
  <c r="K211" i="1" s="1"/>
  <c r="M210" i="1"/>
  <c r="K210" i="1" s="1"/>
  <c r="M206" i="1"/>
  <c r="K206" i="1" s="1"/>
  <c r="M205" i="1"/>
  <c r="K205" i="1" s="1"/>
  <c r="M204" i="1"/>
  <c r="K204" i="1" s="1"/>
  <c r="M203" i="1"/>
  <c r="M202" i="1"/>
  <c r="M25" i="1"/>
  <c r="H25" i="1" s="1"/>
  <c r="M196" i="1"/>
  <c r="M13" i="1"/>
  <c r="H13" i="1" s="1"/>
  <c r="M195" i="1"/>
  <c r="K195" i="1" s="1"/>
  <c r="M191" i="1"/>
  <c r="M185" i="1"/>
  <c r="M183" i="1"/>
  <c r="K183" i="1" s="1"/>
  <c r="M172" i="1"/>
  <c r="M165" i="1"/>
  <c r="M164" i="1"/>
  <c r="M158" i="1"/>
  <c r="M155" i="1"/>
  <c r="K155" i="1" s="1"/>
  <c r="M148" i="1"/>
  <c r="K148" i="1" s="1"/>
  <c r="M146" i="1"/>
  <c r="K146" i="1" s="1"/>
  <c r="M145" i="1"/>
  <c r="K145" i="1" s="1"/>
  <c r="M143" i="1"/>
  <c r="M141" i="1"/>
  <c r="M136" i="1"/>
  <c r="M130" i="1"/>
  <c r="M49" i="1"/>
  <c r="H49" i="1" s="1"/>
  <c r="M125" i="1"/>
  <c r="K125" i="1" s="1"/>
  <c r="M124" i="1"/>
  <c r="K124" i="1" s="1"/>
  <c r="M123" i="1"/>
  <c r="M48" i="1"/>
  <c r="H48" i="1" s="1"/>
  <c r="M113" i="1"/>
  <c r="K113" i="1" s="1"/>
  <c r="M107" i="1"/>
  <c r="K107" i="1" s="1"/>
  <c r="M106" i="1"/>
  <c r="M105" i="1"/>
  <c r="M102" i="1"/>
  <c r="K102" i="1" s="1"/>
  <c r="M97" i="1"/>
  <c r="M92" i="1"/>
  <c r="K92" i="1" s="1"/>
  <c r="M91" i="1"/>
  <c r="K91" i="1" s="1"/>
  <c r="M90" i="1"/>
  <c r="K90" i="1" s="1"/>
  <c r="M88" i="1"/>
  <c r="K88" i="1" s="1"/>
  <c r="M87" i="1"/>
  <c r="K87" i="1" s="1"/>
  <c r="M84" i="1"/>
  <c r="M82" i="1"/>
  <c r="D133" i="3"/>
  <c r="D132" i="3"/>
  <c r="D131" i="3"/>
  <c r="D130" i="3"/>
  <c r="D129" i="3"/>
  <c r="D128" i="3"/>
  <c r="D127" i="3"/>
  <c r="D126" i="3"/>
  <c r="D125" i="3"/>
  <c r="D124" i="3"/>
  <c r="D123" i="3"/>
  <c r="D122" i="3"/>
  <c r="D121" i="3"/>
  <c r="D120" i="3"/>
  <c r="D119" i="3"/>
  <c r="D118" i="3"/>
  <c r="I117" i="3"/>
  <c r="D117" i="3"/>
  <c r="I116" i="3"/>
  <c r="D116" i="3"/>
  <c r="D115" i="3"/>
  <c r="D114" i="3"/>
  <c r="D113" i="3"/>
  <c r="D112" i="3"/>
  <c r="D111" i="3"/>
  <c r="D110" i="3"/>
  <c r="D109" i="3"/>
  <c r="D108" i="3"/>
  <c r="D107" i="3"/>
  <c r="D106" i="3"/>
  <c r="D105" i="3"/>
  <c r="D104" i="3"/>
  <c r="D103" i="3"/>
  <c r="D102" i="3"/>
  <c r="I101" i="3"/>
  <c r="D101" i="3"/>
  <c r="I100" i="3"/>
  <c r="D100" i="3"/>
  <c r="I99" i="3"/>
  <c r="D99" i="3"/>
  <c r="I98" i="3"/>
  <c r="D98" i="3"/>
  <c r="I97" i="3"/>
  <c r="D97" i="3"/>
  <c r="I96" i="3"/>
  <c r="D96" i="3"/>
  <c r="I95" i="3"/>
  <c r="D95" i="3"/>
  <c r="I94" i="3"/>
  <c r="D94" i="3"/>
  <c r="I93" i="3"/>
  <c r="D93" i="3"/>
  <c r="I92" i="3"/>
  <c r="D92" i="3"/>
  <c r="I91" i="3"/>
  <c r="D91" i="3"/>
  <c r="I90" i="3"/>
  <c r="D90" i="3"/>
  <c r="I89" i="3"/>
  <c r="D89" i="3"/>
  <c r="I88" i="3"/>
  <c r="D88" i="3"/>
  <c r="I87" i="3"/>
  <c r="D87" i="3"/>
  <c r="I86" i="3"/>
  <c r="D86" i="3"/>
  <c r="I85" i="3"/>
  <c r="D85" i="3"/>
  <c r="I84" i="3"/>
  <c r="D84" i="3"/>
  <c r="I83" i="3"/>
  <c r="D83" i="3"/>
  <c r="I82" i="3"/>
  <c r="D82" i="3"/>
  <c r="I81" i="3"/>
  <c r="D81" i="3"/>
  <c r="I80" i="3"/>
  <c r="D80" i="3"/>
  <c r="I79" i="3"/>
  <c r="D79" i="3"/>
  <c r="I78" i="3"/>
  <c r="D78" i="3"/>
  <c r="I77" i="3"/>
  <c r="D77" i="3"/>
  <c r="I76" i="3"/>
  <c r="D76" i="3"/>
  <c r="I75" i="3"/>
  <c r="D75" i="3"/>
  <c r="I74" i="3"/>
  <c r="D74" i="3"/>
  <c r="I73" i="3"/>
  <c r="D73" i="3"/>
  <c r="I72" i="3"/>
  <c r="D72" i="3"/>
  <c r="I71" i="3"/>
  <c r="D71" i="3"/>
  <c r="I70" i="3"/>
  <c r="D70" i="3"/>
  <c r="AH69" i="3"/>
  <c r="AC69" i="3"/>
  <c r="X69" i="3"/>
  <c r="S69" i="3"/>
  <c r="N69" i="3"/>
  <c r="I69" i="3"/>
  <c r="D69" i="3"/>
  <c r="AH68" i="3"/>
  <c r="AC68" i="3"/>
  <c r="X68" i="3"/>
  <c r="S68" i="3"/>
  <c r="N68" i="3"/>
  <c r="I68" i="3"/>
  <c r="D68" i="3"/>
  <c r="AH67" i="3"/>
  <c r="AC67" i="3"/>
  <c r="X67" i="3"/>
  <c r="S67" i="3"/>
  <c r="N67" i="3"/>
  <c r="I67" i="3"/>
  <c r="D67" i="3"/>
  <c r="AH66" i="3"/>
  <c r="AC66" i="3"/>
  <c r="X66" i="3"/>
  <c r="S66" i="3"/>
  <c r="N66" i="3"/>
  <c r="I66" i="3"/>
  <c r="D66" i="3"/>
  <c r="AH65" i="3"/>
  <c r="AC65" i="3"/>
  <c r="X65" i="3"/>
  <c r="S65" i="3"/>
  <c r="N65" i="3"/>
  <c r="I65" i="3"/>
  <c r="D65" i="3"/>
  <c r="AH64" i="3"/>
  <c r="AC64" i="3"/>
  <c r="X64" i="3"/>
  <c r="S64" i="3"/>
  <c r="N64" i="3"/>
  <c r="I64" i="3"/>
  <c r="D64" i="3"/>
  <c r="AH63" i="3"/>
  <c r="AC63" i="3"/>
  <c r="X63" i="3"/>
  <c r="S63" i="3"/>
  <c r="N63" i="3"/>
  <c r="I63" i="3"/>
  <c r="D63" i="3"/>
  <c r="AH62" i="3"/>
  <c r="AC62" i="3"/>
  <c r="X62" i="3"/>
  <c r="S62" i="3"/>
  <c r="N62" i="3"/>
  <c r="I62" i="3"/>
  <c r="D62" i="3"/>
  <c r="AH61" i="3"/>
  <c r="AC61" i="3"/>
  <c r="X61" i="3"/>
  <c r="S61" i="3"/>
  <c r="N61" i="3"/>
  <c r="I61" i="3"/>
  <c r="D61" i="3"/>
  <c r="AH60" i="3"/>
  <c r="AC60" i="3"/>
  <c r="X60" i="3"/>
  <c r="S60" i="3"/>
  <c r="N60" i="3"/>
  <c r="I60" i="3"/>
  <c r="D60" i="3"/>
  <c r="AH59" i="3"/>
  <c r="AC59" i="3"/>
  <c r="X59" i="3"/>
  <c r="S59" i="3"/>
  <c r="N59" i="3"/>
  <c r="I59" i="3"/>
  <c r="D59" i="3"/>
  <c r="AH58" i="3"/>
  <c r="AC58" i="3"/>
  <c r="X58" i="3"/>
  <c r="S58" i="3"/>
  <c r="N58" i="3"/>
  <c r="I58" i="3"/>
  <c r="D58" i="3"/>
  <c r="AH57" i="3"/>
  <c r="AC57" i="3"/>
  <c r="X57" i="3"/>
  <c r="S57" i="3"/>
  <c r="N57" i="3"/>
  <c r="I57" i="3"/>
  <c r="D57" i="3"/>
  <c r="AH56" i="3"/>
  <c r="AC56" i="3"/>
  <c r="X56" i="3"/>
  <c r="S56" i="3"/>
  <c r="N56" i="3"/>
  <c r="I56" i="3"/>
  <c r="D56" i="3"/>
  <c r="AH55" i="3"/>
  <c r="AC55" i="3"/>
  <c r="X55" i="3"/>
  <c r="S55" i="3"/>
  <c r="N55" i="3"/>
  <c r="I55" i="3"/>
  <c r="D55" i="3"/>
  <c r="AH54" i="3"/>
  <c r="AC54" i="3"/>
  <c r="X54" i="3"/>
  <c r="S54" i="3"/>
  <c r="N54" i="3"/>
  <c r="I54" i="3"/>
  <c r="D54" i="3"/>
  <c r="AH53" i="3"/>
  <c r="AC53" i="3"/>
  <c r="X53" i="3"/>
  <c r="S53" i="3"/>
  <c r="N53" i="3"/>
  <c r="I53" i="3"/>
  <c r="D53" i="3"/>
  <c r="AH52" i="3"/>
  <c r="AC52" i="3"/>
  <c r="X52" i="3"/>
  <c r="S52" i="3"/>
  <c r="N52" i="3"/>
  <c r="I52" i="3"/>
  <c r="D52" i="3"/>
  <c r="AH51" i="3"/>
  <c r="AC51" i="3"/>
  <c r="X51" i="3"/>
  <c r="S51" i="3"/>
  <c r="N51" i="3"/>
  <c r="I51" i="3"/>
  <c r="D51" i="3"/>
  <c r="AH50" i="3"/>
  <c r="AC50" i="3"/>
  <c r="X50" i="3"/>
  <c r="S50" i="3"/>
  <c r="N50" i="3"/>
  <c r="I50" i="3"/>
  <c r="D50" i="3"/>
  <c r="AH49" i="3"/>
  <c r="AC49" i="3"/>
  <c r="X49" i="3"/>
  <c r="S49" i="3"/>
  <c r="N49" i="3"/>
  <c r="I49" i="3"/>
  <c r="D49" i="3"/>
  <c r="AH48" i="3"/>
  <c r="AC48" i="3"/>
  <c r="X48" i="3"/>
  <c r="S48" i="3"/>
  <c r="N48" i="3"/>
  <c r="I48" i="3"/>
  <c r="D48" i="3"/>
  <c r="AH47" i="3"/>
  <c r="AC47" i="3"/>
  <c r="X47" i="3"/>
  <c r="S47" i="3"/>
  <c r="N47" i="3"/>
  <c r="I47" i="3"/>
  <c r="D47" i="3"/>
  <c r="AH46" i="3"/>
  <c r="AC46" i="3"/>
  <c r="X46" i="3"/>
  <c r="S46" i="3"/>
  <c r="N46" i="3"/>
  <c r="I46" i="3"/>
  <c r="D46" i="3"/>
  <c r="AH45" i="3"/>
  <c r="AC45" i="3"/>
  <c r="X45" i="3"/>
  <c r="S45" i="3"/>
  <c r="N45" i="3"/>
  <c r="I45" i="3"/>
  <c r="D45" i="3"/>
  <c r="AH44" i="3"/>
  <c r="AC44" i="3"/>
  <c r="X44" i="3"/>
  <c r="S44" i="3"/>
  <c r="N44" i="3"/>
  <c r="I44" i="3"/>
  <c r="D44" i="3"/>
  <c r="AH43" i="3"/>
  <c r="AC43" i="3"/>
  <c r="X43" i="3"/>
  <c r="S43" i="3"/>
  <c r="N43" i="3"/>
  <c r="I43" i="3"/>
  <c r="D43" i="3"/>
  <c r="AH42" i="3"/>
  <c r="AC42" i="3"/>
  <c r="X42" i="3"/>
  <c r="S42" i="3"/>
  <c r="N42" i="3"/>
  <c r="I42" i="3"/>
  <c r="D42" i="3"/>
  <c r="AH41" i="3"/>
  <c r="AC41" i="3"/>
  <c r="X41" i="3"/>
  <c r="S41" i="3"/>
  <c r="N41" i="3"/>
  <c r="I41" i="3"/>
  <c r="D41" i="3"/>
  <c r="AH40" i="3"/>
  <c r="AC40" i="3"/>
  <c r="X40" i="3"/>
  <c r="S40" i="3"/>
  <c r="N40" i="3"/>
  <c r="I40" i="3"/>
  <c r="D40" i="3"/>
  <c r="AH39" i="3"/>
  <c r="AC39" i="3"/>
  <c r="X39" i="3"/>
  <c r="S39" i="3"/>
  <c r="N39" i="3"/>
  <c r="I39" i="3"/>
  <c r="D39" i="3"/>
  <c r="AH38" i="3"/>
  <c r="AD38" i="3"/>
  <c r="AC38" i="3"/>
  <c r="X38" i="3"/>
  <c r="S38" i="3"/>
  <c r="N38" i="3"/>
  <c r="I38" i="3"/>
  <c r="E38" i="3"/>
  <c r="D38" i="3"/>
  <c r="AH37" i="3"/>
  <c r="AD37" i="3"/>
  <c r="AC37" i="3"/>
  <c r="X37" i="3"/>
  <c r="E37" i="3"/>
  <c r="D37" i="3"/>
  <c r="AH36" i="3"/>
  <c r="AC36" i="3"/>
  <c r="D36" i="3"/>
  <c r="AH35" i="3"/>
  <c r="AD35" i="3"/>
  <c r="AC35" i="3"/>
  <c r="E35" i="3"/>
  <c r="D35" i="3"/>
  <c r="AH34" i="3"/>
  <c r="AC34" i="3"/>
  <c r="D34" i="3"/>
  <c r="AH33" i="3"/>
  <c r="AC33" i="3"/>
  <c r="D33" i="3"/>
  <c r="AH32" i="3"/>
  <c r="AC32" i="3"/>
  <c r="D32" i="3"/>
  <c r="AH31" i="3"/>
  <c r="AC31" i="3"/>
  <c r="D31" i="3"/>
  <c r="AH30" i="3"/>
  <c r="AC30" i="3"/>
  <c r="W30" i="3"/>
  <c r="W31" i="3" s="1"/>
  <c r="R30" i="3"/>
  <c r="S30" i="3" s="1"/>
  <c r="M30" i="3"/>
  <c r="N30" i="3" s="1"/>
  <c r="D30" i="3"/>
  <c r="AH29" i="3"/>
  <c r="AC29" i="3"/>
  <c r="X29" i="3"/>
  <c r="S29" i="3"/>
  <c r="N29" i="3"/>
  <c r="M29" i="3"/>
  <c r="H29" i="3"/>
  <c r="H30" i="3" s="1"/>
  <c r="D29" i="3"/>
  <c r="AH28" i="3"/>
  <c r="AC28" i="3"/>
  <c r="X28" i="3"/>
  <c r="S28" i="3"/>
  <c r="D28" i="3"/>
  <c r="AH27" i="3"/>
  <c r="AD27" i="3"/>
  <c r="AC27" i="3"/>
  <c r="Y27" i="3"/>
  <c r="X27" i="3"/>
  <c r="R27" i="3"/>
  <c r="T27" i="3" s="1"/>
  <c r="E27" i="3"/>
  <c r="D27" i="3"/>
  <c r="AH26" i="3"/>
  <c r="AC26" i="3"/>
  <c r="X26" i="3"/>
  <c r="S26" i="3"/>
  <c r="D26" i="3"/>
  <c r="AH25" i="3"/>
  <c r="AC25" i="3"/>
  <c r="W25" i="3"/>
  <c r="X25" i="3" s="1"/>
  <c r="R25" i="3"/>
  <c r="S25" i="3" s="1"/>
  <c r="M25" i="3"/>
  <c r="M26" i="3" s="1"/>
  <c r="H25" i="3"/>
  <c r="H26" i="3" s="1"/>
  <c r="D25" i="3"/>
  <c r="AH24" i="3"/>
  <c r="AC24" i="3"/>
  <c r="X24" i="3"/>
  <c r="S24" i="3"/>
  <c r="E24" i="3"/>
  <c r="D24" i="3"/>
  <c r="AH23" i="3"/>
  <c r="AD23" i="3"/>
  <c r="AC23" i="3"/>
  <c r="Y23" i="3"/>
  <c r="X23" i="3"/>
  <c r="T23" i="3"/>
  <c r="S23" i="3"/>
  <c r="H23" i="3"/>
  <c r="I24" i="3" s="1"/>
  <c r="E23" i="3"/>
  <c r="D23" i="3"/>
  <c r="AH22" i="3"/>
  <c r="AC22" i="3"/>
  <c r="X22" i="3"/>
  <c r="S22" i="3"/>
  <c r="I22" i="3"/>
  <c r="D22" i="3"/>
  <c r="AH21" i="3"/>
  <c r="AD21" i="3"/>
  <c r="AC21" i="3"/>
  <c r="Y21" i="3"/>
  <c r="X21" i="3"/>
  <c r="T21" i="3"/>
  <c r="S21" i="3"/>
  <c r="N21" i="3"/>
  <c r="I21" i="3"/>
  <c r="E21" i="3"/>
  <c r="D21" i="3"/>
  <c r="AH20" i="3"/>
  <c r="AC20" i="3"/>
  <c r="X20" i="3"/>
  <c r="S20" i="3"/>
  <c r="D20" i="3"/>
  <c r="AH19" i="3"/>
  <c r="AD19" i="3"/>
  <c r="AC19" i="3"/>
  <c r="Y19" i="3"/>
  <c r="X19" i="3"/>
  <c r="T19" i="3"/>
  <c r="S19" i="3"/>
  <c r="E19" i="3"/>
  <c r="D19" i="3"/>
  <c r="AH18" i="3"/>
  <c r="AC18" i="3"/>
  <c r="X18" i="3"/>
  <c r="S18" i="3"/>
  <c r="D18" i="3"/>
  <c r="AH17" i="3"/>
  <c r="AC17" i="3"/>
  <c r="X17" i="3"/>
  <c r="S17" i="3"/>
  <c r="M17" i="3"/>
  <c r="N17" i="3" s="1"/>
  <c r="H17" i="3"/>
  <c r="I17" i="3" s="1"/>
  <c r="D17" i="3"/>
  <c r="AH16" i="3"/>
  <c r="AC16" i="3"/>
  <c r="X16" i="3"/>
  <c r="S16" i="3"/>
  <c r="H16" i="3"/>
  <c r="I16" i="3" s="1"/>
  <c r="D16" i="3"/>
  <c r="AH15" i="3"/>
  <c r="AD15" i="3"/>
  <c r="AC15" i="3"/>
  <c r="Y15" i="3"/>
  <c r="X15" i="3"/>
  <c r="T15" i="3"/>
  <c r="S15" i="3"/>
  <c r="M15" i="3"/>
  <c r="N15" i="3" s="1"/>
  <c r="H15" i="3"/>
  <c r="J15" i="3" s="1"/>
  <c r="E15" i="3"/>
  <c r="D15" i="3"/>
  <c r="AH14" i="3"/>
  <c r="AC14" i="3"/>
  <c r="X14" i="3"/>
  <c r="S14" i="3"/>
  <c r="N14" i="3"/>
  <c r="I14" i="3"/>
  <c r="D14" i="3"/>
  <c r="AH13" i="3"/>
  <c r="AD13" i="3"/>
  <c r="AC13" i="3"/>
  <c r="Y13" i="3"/>
  <c r="X13" i="3"/>
  <c r="T13" i="3"/>
  <c r="S13" i="3"/>
  <c r="N13" i="3"/>
  <c r="J13" i="3"/>
  <c r="I13" i="3"/>
  <c r="E13" i="3"/>
  <c r="D13" i="3"/>
  <c r="AH12" i="3"/>
  <c r="AC12" i="3"/>
  <c r="X12" i="3"/>
  <c r="S12" i="3"/>
  <c r="I12" i="3"/>
  <c r="D12" i="3"/>
  <c r="AH11" i="3"/>
  <c r="AD11" i="3"/>
  <c r="AC11" i="3"/>
  <c r="Y11" i="3"/>
  <c r="X11" i="3"/>
  <c r="T11" i="3"/>
  <c r="S11" i="3"/>
  <c r="M11" i="3"/>
  <c r="J11" i="3"/>
  <c r="H11" i="3"/>
  <c r="I11" i="3" s="1"/>
  <c r="E11" i="3"/>
  <c r="D11" i="3"/>
  <c r="AH10" i="3"/>
  <c r="AC10" i="3"/>
  <c r="X10" i="3"/>
  <c r="S10" i="3"/>
  <c r="M10" i="3"/>
  <c r="N10" i="3" s="1"/>
  <c r="I10" i="3"/>
  <c r="D10" i="3"/>
  <c r="AH9" i="3"/>
  <c r="AD9" i="3"/>
  <c r="AC9" i="3"/>
  <c r="Y9" i="3"/>
  <c r="X9" i="3"/>
  <c r="T9" i="3"/>
  <c r="S9" i="3"/>
  <c r="O9" i="3"/>
  <c r="M9" i="3"/>
  <c r="N9" i="3" s="1"/>
  <c r="J9" i="3"/>
  <c r="I9" i="3"/>
  <c r="E9" i="3"/>
  <c r="D9" i="3"/>
  <c r="AH8" i="3"/>
  <c r="AC8" i="3"/>
  <c r="X8" i="3"/>
  <c r="S8" i="3"/>
  <c r="N8" i="3"/>
  <c r="I8" i="3"/>
  <c r="D8" i="3"/>
  <c r="AH7" i="3"/>
  <c r="AD7" i="3"/>
  <c r="AC7" i="3"/>
  <c r="Y7" i="3"/>
  <c r="X7" i="3"/>
  <c r="T7" i="3"/>
  <c r="S7" i="3"/>
  <c r="O7" i="3"/>
  <c r="N7" i="3"/>
  <c r="J7" i="3"/>
  <c r="I7" i="3"/>
  <c r="E7" i="3"/>
  <c r="D7" i="3"/>
  <c r="AC6" i="3"/>
  <c r="X6" i="3"/>
  <c r="S6" i="3"/>
  <c r="N6" i="3"/>
  <c r="I6" i="3"/>
  <c r="E6" i="3"/>
  <c r="D6" i="3"/>
  <c r="AG5" i="3"/>
  <c r="AH5" i="3" s="1"/>
  <c r="AC5" i="3"/>
  <c r="X5" i="3"/>
  <c r="S5" i="3"/>
  <c r="N5" i="3"/>
  <c r="H5" i="3"/>
  <c r="I5" i="3" s="1"/>
  <c r="D5" i="3"/>
  <c r="K143" i="2"/>
  <c r="K142" i="2"/>
  <c r="K141" i="2"/>
  <c r="K140" i="2"/>
  <c r="K139" i="2"/>
  <c r="K138" i="2"/>
  <c r="K137" i="2"/>
  <c r="K136" i="2"/>
  <c r="K135" i="2"/>
  <c r="K134" i="2"/>
  <c r="K133" i="2"/>
  <c r="K132" i="2"/>
  <c r="K131" i="2"/>
  <c r="K130" i="2"/>
  <c r="K129" i="2"/>
  <c r="J129" i="2"/>
  <c r="K128" i="2"/>
  <c r="J128" i="2"/>
  <c r="K127" i="2"/>
  <c r="J127" i="2"/>
  <c r="K126" i="2"/>
  <c r="J126" i="2"/>
  <c r="K125" i="2"/>
  <c r="J125" i="2"/>
  <c r="K124" i="2"/>
  <c r="J124" i="2"/>
  <c r="K123" i="2"/>
  <c r="J123" i="2"/>
  <c r="K122" i="2"/>
  <c r="J122" i="2"/>
  <c r="K121" i="2"/>
  <c r="J121" i="2"/>
  <c r="K120" i="2"/>
  <c r="J120" i="2"/>
  <c r="K119" i="2"/>
  <c r="J119" i="2"/>
  <c r="K118" i="2"/>
  <c r="J118" i="2"/>
  <c r="K117" i="2"/>
  <c r="J117" i="2"/>
  <c r="K116" i="2"/>
  <c r="J116" i="2"/>
  <c r="K115" i="2"/>
  <c r="J115" i="2"/>
  <c r="T114" i="2"/>
  <c r="T115" i="2" s="1"/>
  <c r="T116" i="2" s="1"/>
  <c r="T117" i="2" s="1"/>
  <c r="T118" i="2" s="1"/>
  <c r="T119" i="2" s="1"/>
  <c r="T120" i="2" s="1"/>
  <c r="T121" i="2" s="1"/>
  <c r="T122" i="2" s="1"/>
  <c r="T123" i="2" s="1"/>
  <c r="T124" i="2" s="1"/>
  <c r="T125" i="2" s="1"/>
  <c r="T126" i="2" s="1"/>
  <c r="T127" i="2" s="1"/>
  <c r="T128" i="2" s="1"/>
  <c r="T129" i="2" s="1"/>
  <c r="S114" i="2"/>
  <c r="S115" i="2" s="1"/>
  <c r="S116" i="2" s="1"/>
  <c r="S117" i="2" s="1"/>
  <c r="S118" i="2" s="1"/>
  <c r="S119" i="2" s="1"/>
  <c r="S120" i="2" s="1"/>
  <c r="S121" i="2" s="1"/>
  <c r="S122" i="2" s="1"/>
  <c r="S123" i="2" s="1"/>
  <c r="S124" i="2" s="1"/>
  <c r="S125" i="2" s="1"/>
  <c r="S126" i="2" s="1"/>
  <c r="S127" i="2" s="1"/>
  <c r="S128" i="2" s="1"/>
  <c r="S129" i="2" s="1"/>
  <c r="R114" i="2"/>
  <c r="R115" i="2" s="1"/>
  <c r="R116" i="2" s="1"/>
  <c r="R117" i="2" s="1"/>
  <c r="R118" i="2" s="1"/>
  <c r="R119" i="2" s="1"/>
  <c r="R120" i="2" s="1"/>
  <c r="R121" i="2" s="1"/>
  <c r="R122" i="2" s="1"/>
  <c r="R123" i="2" s="1"/>
  <c r="R124" i="2" s="1"/>
  <c r="R125" i="2" s="1"/>
  <c r="R126" i="2" s="1"/>
  <c r="R127" i="2" s="1"/>
  <c r="R128" i="2" s="1"/>
  <c r="R129" i="2" s="1"/>
  <c r="Q114" i="2"/>
  <c r="Q115" i="2" s="1"/>
  <c r="Q116" i="2" s="1"/>
  <c r="Q117" i="2" s="1"/>
  <c r="Q118" i="2" s="1"/>
  <c r="Q119" i="2" s="1"/>
  <c r="Q120" i="2" s="1"/>
  <c r="Q121" i="2" s="1"/>
  <c r="Q122" i="2" s="1"/>
  <c r="Q123" i="2" s="1"/>
  <c r="Q124" i="2" s="1"/>
  <c r="Q125" i="2" s="1"/>
  <c r="Q126" i="2" s="1"/>
  <c r="Q127" i="2" s="1"/>
  <c r="Q128" i="2" s="1"/>
  <c r="Q129" i="2" s="1"/>
  <c r="P114" i="2"/>
  <c r="P115" i="2" s="1"/>
  <c r="P116" i="2" s="1"/>
  <c r="P117" i="2" s="1"/>
  <c r="P118" i="2" s="1"/>
  <c r="P119" i="2" s="1"/>
  <c r="P120" i="2" s="1"/>
  <c r="P121" i="2" s="1"/>
  <c r="P122" i="2" s="1"/>
  <c r="P123" i="2" s="1"/>
  <c r="P124" i="2" s="1"/>
  <c r="P125" i="2" s="1"/>
  <c r="P126" i="2" s="1"/>
  <c r="P127" i="2" s="1"/>
  <c r="P128" i="2" s="1"/>
  <c r="P129" i="2" s="1"/>
  <c r="K114" i="2"/>
  <c r="J114" i="2"/>
  <c r="K113" i="2"/>
  <c r="J113" i="2"/>
  <c r="K112" i="2"/>
  <c r="J112" i="2"/>
  <c r="K111" i="2"/>
  <c r="J111" i="2"/>
  <c r="K110" i="2"/>
  <c r="J110" i="2"/>
  <c r="K109" i="2"/>
  <c r="J109" i="2"/>
  <c r="K108" i="2"/>
  <c r="J108" i="2"/>
  <c r="K107" i="2"/>
  <c r="J107" i="2"/>
  <c r="K106" i="2"/>
  <c r="J106" i="2"/>
  <c r="K105" i="2"/>
  <c r="J105" i="2"/>
  <c r="K104" i="2"/>
  <c r="J104" i="2"/>
  <c r="K103" i="2"/>
  <c r="J103" i="2"/>
  <c r="K102" i="2"/>
  <c r="J102" i="2"/>
  <c r="K101" i="2"/>
  <c r="J101" i="2"/>
  <c r="K100" i="2"/>
  <c r="J100" i="2"/>
  <c r="K99" i="2"/>
  <c r="J99" i="2"/>
  <c r="K98" i="2"/>
  <c r="J98" i="2"/>
  <c r="K97" i="2"/>
  <c r="J97" i="2"/>
  <c r="K96" i="2"/>
  <c r="J96" i="2"/>
  <c r="K95" i="2"/>
  <c r="J95" i="2"/>
  <c r="K94" i="2"/>
  <c r="J94" i="2"/>
  <c r="K93" i="2"/>
  <c r="J93" i="2"/>
  <c r="K92" i="2"/>
  <c r="J92" i="2"/>
  <c r="K91" i="2"/>
  <c r="J91" i="2"/>
  <c r="K90" i="2"/>
  <c r="J90" i="2"/>
  <c r="K89" i="2"/>
  <c r="J89" i="2"/>
  <c r="K88" i="2"/>
  <c r="J88" i="2"/>
  <c r="K87" i="2"/>
  <c r="J87" i="2"/>
  <c r="K86" i="2"/>
  <c r="J86" i="2"/>
  <c r="K85" i="2"/>
  <c r="J85" i="2"/>
  <c r="K84" i="2"/>
  <c r="J84" i="2"/>
  <c r="K83" i="2"/>
  <c r="J83" i="2"/>
  <c r="K82" i="2"/>
  <c r="J82" i="2"/>
  <c r="K81" i="2"/>
  <c r="J81" i="2"/>
  <c r="K80" i="2"/>
  <c r="J80" i="2"/>
  <c r="K79" i="2"/>
  <c r="J79" i="2"/>
  <c r="K78" i="2"/>
  <c r="J78" i="2"/>
  <c r="K77" i="2"/>
  <c r="J77" i="2"/>
  <c r="K76" i="2"/>
  <c r="J76" i="2"/>
  <c r="K75" i="2"/>
  <c r="J75" i="2"/>
  <c r="K74" i="2"/>
  <c r="J74" i="2"/>
  <c r="K73" i="2"/>
  <c r="J73" i="2"/>
  <c r="K72" i="2"/>
  <c r="J72" i="2"/>
  <c r="K71" i="2"/>
  <c r="J71" i="2"/>
  <c r="K70" i="2"/>
  <c r="J70" i="2"/>
  <c r="K69" i="2"/>
  <c r="J69" i="2"/>
  <c r="K68" i="2"/>
  <c r="J68" i="2"/>
  <c r="K67" i="2"/>
  <c r="J67" i="2"/>
  <c r="K66" i="2"/>
  <c r="J66" i="2"/>
  <c r="K65" i="2"/>
  <c r="J65" i="2"/>
  <c r="K64" i="2"/>
  <c r="J64" i="2"/>
  <c r="K63" i="2"/>
  <c r="J63" i="2"/>
  <c r="K62" i="2"/>
  <c r="J62" i="2"/>
  <c r="K61" i="2"/>
  <c r="J61" i="2"/>
  <c r="K60" i="2"/>
  <c r="J60" i="2"/>
  <c r="K59" i="2"/>
  <c r="J59" i="2"/>
  <c r="K58" i="2"/>
  <c r="J58" i="2"/>
  <c r="K57" i="2"/>
  <c r="J57" i="2"/>
  <c r="K56" i="2"/>
  <c r="J56" i="2"/>
  <c r="K55" i="2"/>
  <c r="J55" i="2"/>
  <c r="K54" i="2"/>
  <c r="J54" i="2"/>
  <c r="K53" i="2"/>
  <c r="J53" i="2"/>
  <c r="K52" i="2"/>
  <c r="J52" i="2"/>
  <c r="K51" i="2"/>
  <c r="J51" i="2"/>
  <c r="K50" i="2"/>
  <c r="J50" i="2"/>
  <c r="K49" i="2"/>
  <c r="J49" i="2"/>
  <c r="K48" i="2"/>
  <c r="J48" i="2"/>
  <c r="K47" i="2"/>
  <c r="J47" i="2"/>
  <c r="K46" i="2"/>
  <c r="J46" i="2"/>
  <c r="K45" i="2"/>
  <c r="J45" i="2"/>
  <c r="K44" i="2"/>
  <c r="J44" i="2"/>
  <c r="K43" i="2"/>
  <c r="J43" i="2"/>
  <c r="K42" i="2"/>
  <c r="J42" i="2"/>
  <c r="K41" i="2"/>
  <c r="J41" i="2"/>
  <c r="K40" i="2"/>
  <c r="J40" i="2"/>
  <c r="K39" i="2"/>
  <c r="J39" i="2"/>
  <c r="K38" i="2"/>
  <c r="J38" i="2"/>
  <c r="K37" i="2"/>
  <c r="J37" i="2"/>
  <c r="K36" i="2"/>
  <c r="J36" i="2"/>
  <c r="K35" i="2"/>
  <c r="J35" i="2"/>
  <c r="K34" i="2"/>
  <c r="J34" i="2"/>
  <c r="I34" i="2"/>
  <c r="I35" i="2" s="1"/>
  <c r="I36" i="2" s="1"/>
  <c r="I37" i="2" s="1"/>
  <c r="I38" i="2" s="1"/>
  <c r="I39" i="2" s="1"/>
  <c r="I40" i="2" s="1"/>
  <c r="I41" i="2" s="1"/>
  <c r="I42" i="2" s="1"/>
  <c r="I43" i="2" s="1"/>
  <c r="I44" i="2" s="1"/>
  <c r="I45" i="2" s="1"/>
  <c r="I46" i="2" s="1"/>
  <c r="I47" i="2" s="1"/>
  <c r="I48" i="2" s="1"/>
  <c r="I49" i="2" s="1"/>
  <c r="I50" i="2" s="1"/>
  <c r="I51" i="2" s="1"/>
  <c r="I52" i="2" s="1"/>
  <c r="I53" i="2" s="1"/>
  <c r="I54" i="2" s="1"/>
  <c r="I55" i="2" s="1"/>
  <c r="I56" i="2" s="1"/>
  <c r="I57" i="2" s="1"/>
  <c r="I58" i="2" s="1"/>
  <c r="I59" i="2" s="1"/>
  <c r="I60" i="2" s="1"/>
  <c r="I61" i="2" s="1"/>
  <c r="I62" i="2" s="1"/>
  <c r="I63" i="2" s="1"/>
  <c r="I64" i="2" s="1"/>
  <c r="I65" i="2" s="1"/>
  <c r="I66" i="2" s="1"/>
  <c r="I67" i="2" s="1"/>
  <c r="I68" i="2" s="1"/>
  <c r="I69" i="2" s="1"/>
  <c r="I70" i="2" s="1"/>
  <c r="I71" i="2" s="1"/>
  <c r="I72" i="2" s="1"/>
  <c r="I73" i="2" s="1"/>
  <c r="I74" i="2" s="1"/>
  <c r="I75" i="2" s="1"/>
  <c r="I76" i="2" s="1"/>
  <c r="I77" i="2" s="1"/>
  <c r="I78" i="2" s="1"/>
  <c r="I79" i="2" s="1"/>
  <c r="I80" i="2" s="1"/>
  <c r="I81" i="2" s="1"/>
  <c r="I82" i="2" s="1"/>
  <c r="I83" i="2" s="1"/>
  <c r="I84" i="2" s="1"/>
  <c r="I85" i="2" s="1"/>
  <c r="I86" i="2" s="1"/>
  <c r="I87" i="2" s="1"/>
  <c r="I88" i="2" s="1"/>
  <c r="I89" i="2" s="1"/>
  <c r="I90" i="2" s="1"/>
  <c r="I91" i="2" s="1"/>
  <c r="I92" i="2" s="1"/>
  <c r="I93" i="2" s="1"/>
  <c r="I94" i="2" s="1"/>
  <c r="I95" i="2" s="1"/>
  <c r="I96" i="2" s="1"/>
  <c r="I97" i="2" s="1"/>
  <c r="I98" i="2" s="1"/>
  <c r="I99" i="2" s="1"/>
  <c r="I100" i="2" s="1"/>
  <c r="I101" i="2" s="1"/>
  <c r="I102" i="2" s="1"/>
  <c r="I103" i="2" s="1"/>
  <c r="I104" i="2" s="1"/>
  <c r="I105" i="2" s="1"/>
  <c r="I106" i="2" s="1"/>
  <c r="I107" i="2" s="1"/>
  <c r="I108" i="2" s="1"/>
  <c r="I109" i="2" s="1"/>
  <c r="I110" i="2" s="1"/>
  <c r="I111" i="2" s="1"/>
  <c r="I112" i="2" s="1"/>
  <c r="I113" i="2" s="1"/>
  <c r="I114" i="2" s="1"/>
  <c r="I115" i="2" s="1"/>
  <c r="I116" i="2" s="1"/>
  <c r="I117" i="2" s="1"/>
  <c r="I118" i="2" s="1"/>
  <c r="I119" i="2" s="1"/>
  <c r="I120" i="2" s="1"/>
  <c r="I121" i="2" s="1"/>
  <c r="I122" i="2" s="1"/>
  <c r="I123" i="2" s="1"/>
  <c r="I124" i="2" s="1"/>
  <c r="I125" i="2" s="1"/>
  <c r="I126" i="2" s="1"/>
  <c r="I127" i="2" s="1"/>
  <c r="I128" i="2" s="1"/>
  <c r="I129" i="2" s="1"/>
  <c r="K33" i="2"/>
  <c r="J33" i="2"/>
  <c r="K32" i="2"/>
  <c r="J32" i="2"/>
  <c r="K31" i="2"/>
  <c r="J31" i="2"/>
  <c r="K30" i="2"/>
  <c r="J30" i="2"/>
  <c r="K29" i="2"/>
  <c r="J29" i="2"/>
  <c r="K28" i="2"/>
  <c r="J28" i="2"/>
  <c r="K27" i="2"/>
  <c r="J27" i="2"/>
  <c r="K26" i="2"/>
  <c r="J26" i="2"/>
  <c r="K25" i="2"/>
  <c r="J25" i="2"/>
  <c r="K24" i="2"/>
  <c r="J24" i="2"/>
  <c r="K23" i="2"/>
  <c r="J23" i="2"/>
  <c r="K22" i="2"/>
  <c r="J22" i="2"/>
  <c r="K21" i="2"/>
  <c r="J21" i="2"/>
  <c r="K20" i="2"/>
  <c r="J20" i="2"/>
  <c r="K19" i="2"/>
  <c r="J19" i="2"/>
  <c r="K18" i="2"/>
  <c r="J18" i="2"/>
  <c r="I18" i="2"/>
  <c r="I19" i="2" s="1"/>
  <c r="K17" i="2"/>
  <c r="J17" i="2"/>
  <c r="K16" i="2"/>
  <c r="J16" i="2"/>
  <c r="K15" i="2"/>
  <c r="J15" i="2"/>
  <c r="K14" i="2"/>
  <c r="J14" i="2"/>
  <c r="K13" i="2"/>
  <c r="J13" i="2"/>
  <c r="K12" i="2"/>
  <c r="J12" i="2"/>
  <c r="K11" i="2"/>
  <c r="J11" i="2"/>
  <c r="K10" i="2"/>
  <c r="J10" i="2"/>
  <c r="I10" i="2"/>
  <c r="I11" i="2" s="1"/>
  <c r="K9" i="2"/>
  <c r="J9" i="2"/>
  <c r="K8" i="2"/>
  <c r="J8" i="2"/>
  <c r="K7" i="2"/>
  <c r="J7" i="2"/>
  <c r="K6" i="2"/>
  <c r="J6" i="2"/>
  <c r="K5" i="2"/>
  <c r="J5" i="2"/>
  <c r="K4" i="2"/>
  <c r="J4" i="2"/>
  <c r="K3" i="2"/>
  <c r="J3" i="2"/>
  <c r="I3" i="2"/>
  <c r="I4" i="2" s="1"/>
  <c r="I5" i="2" s="1"/>
  <c r="I6" i="2" s="1"/>
  <c r="I7" i="2" s="1"/>
  <c r="K2" i="2"/>
  <c r="J2" i="2"/>
  <c r="W838" i="1"/>
  <c r="W837" i="1"/>
  <c r="W836" i="1"/>
  <c r="W835" i="1"/>
  <c r="W834" i="1"/>
  <c r="W833" i="1"/>
  <c r="W832" i="1"/>
  <c r="W831" i="1"/>
  <c r="W830" i="1"/>
  <c r="W829" i="1"/>
  <c r="W828" i="1"/>
  <c r="W827" i="1"/>
  <c r="W826" i="1"/>
  <c r="W825" i="1"/>
  <c r="W824" i="1"/>
  <c r="W823" i="1"/>
  <c r="W822" i="1"/>
  <c r="W821" i="1"/>
  <c r="W820" i="1"/>
  <c r="W813" i="1"/>
  <c r="W817" i="1"/>
  <c r="W815" i="1"/>
  <c r="W814" i="1"/>
  <c r="W811" i="1"/>
  <c r="W810" i="1"/>
  <c r="W809" i="1"/>
  <c r="W808" i="1"/>
  <c r="W807" i="1"/>
  <c r="W806" i="1"/>
  <c r="W805" i="1"/>
  <c r="W804" i="1"/>
  <c r="W803" i="1"/>
  <c r="W802" i="1"/>
  <c r="W801" i="1"/>
  <c r="W800" i="1"/>
  <c r="W799" i="1"/>
  <c r="W798" i="1"/>
  <c r="W797" i="1"/>
  <c r="W796" i="1"/>
  <c r="W795" i="1"/>
  <c r="W794" i="1"/>
  <c r="W793" i="1"/>
  <c r="W792" i="1"/>
  <c r="W791" i="1"/>
  <c r="W790" i="1"/>
  <c r="W789" i="1"/>
  <c r="W788" i="1"/>
  <c r="W787" i="1"/>
  <c r="W786" i="1"/>
  <c r="W785" i="1"/>
  <c r="W784" i="1"/>
  <c r="W783" i="1"/>
  <c r="W782" i="1"/>
  <c r="W781" i="1"/>
  <c r="W780" i="1"/>
  <c r="W779" i="1"/>
  <c r="W778" i="1"/>
  <c r="W777" i="1"/>
  <c r="W776" i="1"/>
  <c r="W775" i="1"/>
  <c r="W774" i="1"/>
  <c r="W773" i="1"/>
  <c r="W772" i="1"/>
  <c r="W771" i="1"/>
  <c r="W770" i="1"/>
  <c r="W769" i="1"/>
  <c r="W768" i="1"/>
  <c r="W767" i="1"/>
  <c r="W766" i="1"/>
  <c r="W765" i="1"/>
  <c r="W764" i="1"/>
  <c r="W763" i="1"/>
  <c r="W762" i="1"/>
  <c r="W761" i="1"/>
  <c r="W760" i="1"/>
  <c r="W759" i="1"/>
  <c r="W758" i="1"/>
  <c r="W757" i="1"/>
  <c r="W756" i="1"/>
  <c r="W755" i="1"/>
  <c r="W754" i="1"/>
  <c r="W753" i="1"/>
  <c r="W752" i="1"/>
  <c r="W751" i="1"/>
  <c r="W750" i="1"/>
  <c r="W749" i="1"/>
  <c r="W748" i="1"/>
  <c r="W747" i="1"/>
  <c r="W746" i="1"/>
  <c r="W745" i="1"/>
  <c r="W744" i="1"/>
  <c r="W743" i="1"/>
  <c r="W742" i="1"/>
  <c r="W741" i="1"/>
  <c r="W740" i="1"/>
  <c r="W739" i="1"/>
  <c r="W738" i="1"/>
  <c r="W737" i="1"/>
  <c r="W736" i="1"/>
  <c r="W735" i="1"/>
  <c r="W734" i="1"/>
  <c r="W733" i="1"/>
  <c r="W732" i="1"/>
  <c r="W731" i="1"/>
  <c r="W730" i="1"/>
  <c r="W729" i="1"/>
  <c r="W728" i="1"/>
  <c r="W727" i="1"/>
  <c r="W726" i="1"/>
  <c r="W725" i="1"/>
  <c r="W724" i="1"/>
  <c r="W723" i="1"/>
  <c r="W722" i="1"/>
  <c r="W721" i="1"/>
  <c r="W720" i="1"/>
  <c r="W719" i="1"/>
  <c r="W718" i="1"/>
  <c r="W717" i="1"/>
  <c r="W716" i="1"/>
  <c r="W715" i="1"/>
  <c r="W714" i="1"/>
  <c r="W713" i="1"/>
  <c r="W712" i="1"/>
  <c r="W711" i="1"/>
  <c r="W710" i="1"/>
  <c r="W709" i="1"/>
  <c r="W708" i="1"/>
  <c r="W707" i="1"/>
  <c r="W706" i="1"/>
  <c r="W705" i="1"/>
  <c r="W704" i="1"/>
  <c r="W703" i="1"/>
  <c r="W702" i="1"/>
  <c r="W701" i="1"/>
  <c r="W700" i="1"/>
  <c r="W699" i="1"/>
  <c r="W698" i="1"/>
  <c r="W697" i="1"/>
  <c r="W696" i="1"/>
  <c r="W695" i="1"/>
  <c r="W694" i="1"/>
  <c r="W693" i="1"/>
  <c r="W692" i="1"/>
  <c r="W691" i="1"/>
  <c r="W690" i="1"/>
  <c r="W689" i="1"/>
  <c r="W688" i="1"/>
  <c r="W687" i="1"/>
  <c r="W686" i="1"/>
  <c r="W685" i="1"/>
  <c r="W684" i="1"/>
  <c r="W683" i="1"/>
  <c r="W682" i="1"/>
  <c r="W681" i="1"/>
  <c r="W680" i="1"/>
  <c r="W679" i="1"/>
  <c r="W678" i="1"/>
  <c r="W677" i="1"/>
  <c r="W676" i="1"/>
  <c r="W675" i="1"/>
  <c r="W674" i="1"/>
  <c r="W673" i="1"/>
  <c r="W672" i="1"/>
  <c r="W671" i="1"/>
  <c r="W670" i="1"/>
  <c r="W669" i="1"/>
  <c r="W668" i="1"/>
  <c r="W667" i="1"/>
  <c r="W666" i="1"/>
  <c r="W665" i="1"/>
  <c r="W664" i="1"/>
  <c r="W663" i="1"/>
  <c r="W662" i="1"/>
  <c r="W661" i="1"/>
  <c r="W660" i="1"/>
  <c r="W659" i="1"/>
  <c r="W658" i="1"/>
  <c r="W657" i="1"/>
  <c r="W656" i="1"/>
  <c r="W655" i="1"/>
  <c r="W654" i="1"/>
  <c r="W653" i="1"/>
  <c r="W652" i="1"/>
  <c r="W651" i="1"/>
  <c r="W650" i="1"/>
  <c r="W649" i="1"/>
  <c r="W648" i="1"/>
  <c r="W647" i="1"/>
  <c r="W646" i="1"/>
  <c r="W645" i="1"/>
  <c r="W644" i="1"/>
  <c r="W643" i="1"/>
  <c r="W642" i="1"/>
  <c r="W641" i="1"/>
  <c r="W640" i="1"/>
  <c r="W639" i="1"/>
  <c r="W638" i="1"/>
  <c r="W637" i="1"/>
  <c r="W636" i="1"/>
  <c r="W635" i="1"/>
  <c r="W634" i="1"/>
  <c r="W633" i="1"/>
  <c r="W632" i="1"/>
  <c r="W631" i="1"/>
  <c r="W630" i="1"/>
  <c r="W629" i="1"/>
  <c r="W628" i="1"/>
  <c r="W627" i="1"/>
  <c r="W626" i="1"/>
  <c r="W625" i="1"/>
  <c r="W624" i="1"/>
  <c r="W623" i="1"/>
  <c r="W622" i="1"/>
  <c r="W621" i="1"/>
  <c r="W620" i="1"/>
  <c r="W619" i="1"/>
  <c r="W618" i="1"/>
  <c r="W617" i="1"/>
  <c r="W616" i="1"/>
  <c r="W615" i="1"/>
  <c r="W614" i="1"/>
  <c r="W613" i="1"/>
  <c r="W612" i="1"/>
  <c r="W611" i="1"/>
  <c r="W610" i="1"/>
  <c r="W609" i="1"/>
  <c r="W608" i="1"/>
  <c r="W607" i="1"/>
  <c r="W606" i="1"/>
  <c r="W605" i="1"/>
  <c r="W604" i="1"/>
  <c r="W603" i="1"/>
  <c r="W602" i="1"/>
  <c r="W601" i="1"/>
  <c r="W600" i="1"/>
  <c r="W599" i="1"/>
  <c r="W598" i="1"/>
  <c r="W597" i="1"/>
  <c r="W596" i="1"/>
  <c r="W595" i="1"/>
  <c r="W594" i="1"/>
  <c r="W593" i="1"/>
  <c r="W592" i="1"/>
  <c r="W591" i="1"/>
  <c r="W590" i="1"/>
  <c r="W589" i="1"/>
  <c r="W588" i="1"/>
  <c r="W587" i="1"/>
  <c r="W586" i="1"/>
  <c r="W585" i="1"/>
  <c r="W584" i="1"/>
  <c r="W583" i="1"/>
  <c r="W582" i="1"/>
  <c r="W581" i="1"/>
  <c r="W580" i="1"/>
  <c r="W579" i="1"/>
  <c r="W578" i="1"/>
  <c r="W577" i="1"/>
  <c r="W576" i="1"/>
  <c r="W575" i="1"/>
  <c r="W574" i="1"/>
  <c r="W573" i="1"/>
  <c r="W572" i="1"/>
  <c r="W571" i="1"/>
  <c r="W570" i="1"/>
  <c r="W569" i="1"/>
  <c r="W568" i="1"/>
  <c r="W567" i="1"/>
  <c r="W566" i="1"/>
  <c r="W565" i="1"/>
  <c r="W564" i="1"/>
  <c r="W563" i="1"/>
  <c r="W562" i="1"/>
  <c r="W561" i="1"/>
  <c r="W560" i="1"/>
  <c r="W559" i="1"/>
  <c r="W558" i="1"/>
  <c r="W557" i="1"/>
  <c r="W556" i="1"/>
  <c r="W555" i="1"/>
  <c r="W554" i="1"/>
  <c r="W553" i="1"/>
  <c r="W552" i="1"/>
  <c r="W551" i="1"/>
  <c r="W550" i="1"/>
  <c r="W549" i="1"/>
  <c r="W548" i="1"/>
  <c r="W547" i="1"/>
  <c r="W546" i="1"/>
  <c r="W545" i="1"/>
  <c r="W544" i="1"/>
  <c r="W543" i="1"/>
  <c r="W542" i="1"/>
  <c r="W541" i="1"/>
  <c r="W540" i="1"/>
  <c r="W539" i="1"/>
  <c r="W538" i="1"/>
  <c r="W537" i="1"/>
  <c r="W536" i="1"/>
  <c r="W535" i="1"/>
  <c r="W534" i="1"/>
  <c r="W533" i="1"/>
  <c r="W532" i="1"/>
  <c r="W531" i="1"/>
  <c r="W530" i="1"/>
  <c r="W529" i="1"/>
  <c r="W528" i="1"/>
  <c r="W527" i="1"/>
  <c r="W526" i="1"/>
  <c r="W525" i="1"/>
  <c r="W524" i="1"/>
  <c r="W523" i="1"/>
  <c r="W522" i="1"/>
  <c r="W521" i="1"/>
  <c r="W520" i="1"/>
  <c r="W519" i="1"/>
  <c r="W518" i="1"/>
  <c r="W517" i="1"/>
  <c r="W516" i="1"/>
  <c r="W515" i="1"/>
  <c r="W514" i="1"/>
  <c r="W513" i="1"/>
  <c r="W512" i="1"/>
  <c r="W511" i="1"/>
  <c r="W510" i="1"/>
  <c r="W509" i="1"/>
  <c r="W508" i="1"/>
  <c r="W507" i="1"/>
  <c r="W506" i="1"/>
  <c r="W505" i="1"/>
  <c r="W504" i="1"/>
  <c r="W503" i="1"/>
  <c r="W502" i="1"/>
  <c r="W501" i="1"/>
  <c r="W500" i="1"/>
  <c r="W499" i="1"/>
  <c r="W498" i="1"/>
  <c r="W497" i="1"/>
  <c r="W496" i="1"/>
  <c r="W495" i="1"/>
  <c r="W494" i="1"/>
  <c r="W493" i="1"/>
  <c r="W492" i="1"/>
  <c r="W491" i="1"/>
  <c r="W490" i="1"/>
  <c r="W489" i="1"/>
  <c r="W488" i="1"/>
  <c r="W487" i="1"/>
  <c r="W486" i="1"/>
  <c r="W485" i="1"/>
  <c r="W484" i="1"/>
  <c r="W483" i="1"/>
  <c r="W482" i="1"/>
  <c r="W481" i="1"/>
  <c r="W480" i="1"/>
  <c r="W479" i="1"/>
  <c r="W478" i="1"/>
  <c r="W477" i="1"/>
  <c r="W476" i="1"/>
  <c r="W475" i="1"/>
  <c r="W474" i="1"/>
  <c r="W473" i="1"/>
  <c r="W472" i="1"/>
  <c r="W471" i="1"/>
  <c r="W470" i="1"/>
  <c r="W469" i="1"/>
  <c r="W468" i="1"/>
  <c r="W467" i="1"/>
  <c r="W466" i="1"/>
  <c r="W465" i="1"/>
  <c r="W464" i="1"/>
  <c r="W463" i="1"/>
  <c r="W462" i="1"/>
  <c r="W461" i="1"/>
  <c r="W460" i="1"/>
  <c r="W459" i="1"/>
  <c r="W458" i="1"/>
  <c r="W457" i="1"/>
  <c r="W456" i="1"/>
  <c r="W455" i="1"/>
  <c r="W454" i="1"/>
  <c r="W453" i="1"/>
  <c r="W452" i="1"/>
  <c r="W451" i="1"/>
  <c r="W450" i="1"/>
  <c r="W449" i="1"/>
  <c r="W448" i="1"/>
  <c r="W447" i="1"/>
  <c r="W446" i="1"/>
  <c r="W445" i="1"/>
  <c r="W444" i="1"/>
  <c r="W443" i="1"/>
  <c r="W442" i="1"/>
  <c r="W441" i="1"/>
  <c r="W440" i="1"/>
  <c r="W439" i="1"/>
  <c r="W438" i="1"/>
  <c r="W437" i="1"/>
  <c r="W436" i="1"/>
  <c r="W435" i="1"/>
  <c r="W434" i="1"/>
  <c r="W433" i="1"/>
  <c r="W432" i="1"/>
  <c r="W431" i="1"/>
  <c r="W430" i="1"/>
  <c r="W429" i="1"/>
  <c r="W428" i="1"/>
  <c r="W427" i="1"/>
  <c r="W426" i="1"/>
  <c r="W425" i="1"/>
  <c r="W424" i="1"/>
  <c r="W423" i="1"/>
  <c r="W422" i="1"/>
  <c r="W421" i="1"/>
  <c r="W420" i="1"/>
  <c r="W419" i="1"/>
  <c r="W418" i="1"/>
  <c r="W417" i="1"/>
  <c r="W416" i="1"/>
  <c r="W415" i="1"/>
  <c r="W414" i="1"/>
  <c r="W413" i="1"/>
  <c r="W412" i="1"/>
  <c r="W411" i="1"/>
  <c r="W410" i="1"/>
  <c r="W409" i="1"/>
  <c r="W408" i="1"/>
  <c r="W407" i="1"/>
  <c r="W406" i="1"/>
  <c r="W11" i="1"/>
  <c r="W405" i="1"/>
  <c r="W404" i="1"/>
  <c r="W402" i="1"/>
  <c r="W401" i="1"/>
  <c r="W400" i="1"/>
  <c r="W74" i="1"/>
  <c r="W399" i="1"/>
  <c r="W398" i="1"/>
  <c r="W397" i="1"/>
  <c r="W396" i="1"/>
  <c r="W45" i="1"/>
  <c r="W44" i="1"/>
  <c r="W395" i="1"/>
  <c r="W394" i="1"/>
  <c r="W80" i="1"/>
  <c r="W393" i="1"/>
  <c r="W392" i="1"/>
  <c r="W391" i="1"/>
  <c r="W390" i="1"/>
  <c r="W389" i="1"/>
  <c r="W388" i="1"/>
  <c r="W387" i="1"/>
  <c r="W37" i="1"/>
  <c r="W386" i="1"/>
  <c r="W385" i="1"/>
  <c r="W384" i="1"/>
  <c r="W383" i="1"/>
  <c r="W382" i="1"/>
  <c r="W381" i="1"/>
  <c r="W380" i="1"/>
  <c r="W379" i="1"/>
  <c r="W378" i="1"/>
  <c r="W377" i="1"/>
  <c r="W376" i="1"/>
  <c r="W375" i="1"/>
  <c r="W79" i="1"/>
  <c r="W374" i="1"/>
  <c r="W61" i="1"/>
  <c r="W373" i="1"/>
  <c r="W41" i="1"/>
  <c r="W67" i="1"/>
  <c r="W372" i="1"/>
  <c r="W371" i="1"/>
  <c r="W370" i="1"/>
  <c r="W369" i="1"/>
  <c r="W368" i="1"/>
  <c r="W367" i="1"/>
  <c r="W366" i="1"/>
  <c r="W365" i="1"/>
  <c r="W364" i="1"/>
  <c r="W403" i="1"/>
  <c r="W363" i="1"/>
  <c r="W362" i="1"/>
  <c r="W361" i="1"/>
  <c r="W360" i="1"/>
  <c r="W359" i="1"/>
  <c r="W358" i="1"/>
  <c r="W357" i="1"/>
  <c r="W356" i="1"/>
  <c r="W355" i="1"/>
  <c r="W354" i="1"/>
  <c r="W353" i="1"/>
  <c r="W352" i="1"/>
  <c r="W351" i="1"/>
  <c r="W350" i="1"/>
  <c r="W349" i="1"/>
  <c r="W348" i="1"/>
  <c r="W347" i="1"/>
  <c r="W346" i="1"/>
  <c r="W73" i="1"/>
  <c r="W345" i="1"/>
  <c r="W344" i="1"/>
  <c r="W343" i="1"/>
  <c r="W342" i="1"/>
  <c r="W341" i="1"/>
  <c r="W340" i="1"/>
  <c r="W60" i="1"/>
  <c r="W339" i="1"/>
  <c r="W338" i="1"/>
  <c r="W337" i="1"/>
  <c r="W336" i="1"/>
  <c r="W335" i="1"/>
  <c r="W334" i="1"/>
  <c r="W333" i="1"/>
  <c r="W332" i="1"/>
  <c r="W331" i="1"/>
  <c r="W330" i="1"/>
  <c r="W329" i="1"/>
  <c r="W328" i="1"/>
  <c r="W72" i="1"/>
  <c r="W327" i="1"/>
  <c r="W326" i="1"/>
  <c r="W325" i="1"/>
  <c r="W324" i="1"/>
  <c r="W323" i="1"/>
  <c r="W322" i="1"/>
  <c r="W321" i="1"/>
  <c r="W320" i="1"/>
  <c r="W319" i="1"/>
  <c r="W318" i="1"/>
  <c r="W317" i="1"/>
  <c r="W316" i="1"/>
  <c r="W315" i="1"/>
  <c r="W314" i="1"/>
  <c r="W313" i="1"/>
  <c r="W312" i="1"/>
  <c r="W311" i="1"/>
  <c r="W310" i="1"/>
  <c r="W309" i="1"/>
  <c r="W308" i="1"/>
  <c r="W307" i="1"/>
  <c r="W306" i="1"/>
  <c r="W305" i="1"/>
  <c r="W304" i="1"/>
  <c r="W303" i="1"/>
  <c r="W302" i="1"/>
  <c r="W301" i="1"/>
  <c r="W300" i="1"/>
  <c r="W299" i="1"/>
  <c r="W66" i="1"/>
  <c r="W298" i="1"/>
  <c r="W297" i="1"/>
  <c r="W296" i="1"/>
  <c r="W295" i="1"/>
  <c r="W294" i="1"/>
  <c r="W293" i="1"/>
  <c r="W292" i="1"/>
  <c r="W291" i="1"/>
  <c r="W290" i="1"/>
  <c r="W289" i="1"/>
  <c r="W288" i="1"/>
  <c r="W287" i="1"/>
  <c r="W286" i="1"/>
  <c r="W285" i="1"/>
  <c r="W284" i="1"/>
  <c r="W283" i="1"/>
  <c r="W282" i="1"/>
  <c r="W68" i="1"/>
  <c r="W281" i="1"/>
  <c r="W280" i="1"/>
  <c r="W279" i="1"/>
  <c r="W278" i="1"/>
  <c r="W277" i="1"/>
  <c r="W276" i="1"/>
  <c r="W275" i="1"/>
  <c r="W274" i="1"/>
  <c r="W273" i="1"/>
  <c r="W272" i="1"/>
  <c r="W271" i="1"/>
  <c r="W270" i="1"/>
  <c r="W269" i="1"/>
  <c r="W268" i="1"/>
  <c r="W267" i="1"/>
  <c r="W266" i="1"/>
  <c r="W265" i="1"/>
  <c r="W264" i="1"/>
  <c r="W263" i="1"/>
  <c r="W262" i="1"/>
  <c r="W261" i="1"/>
  <c r="W71" i="1"/>
  <c r="W260" i="1"/>
  <c r="W259" i="1"/>
  <c r="W258" i="1"/>
  <c r="W257" i="1"/>
  <c r="W256" i="1"/>
  <c r="W255" i="1"/>
  <c r="W254" i="1"/>
  <c r="W253" i="1"/>
  <c r="W252" i="1"/>
  <c r="W40" i="1"/>
  <c r="W251" i="1"/>
  <c r="W250" i="1"/>
  <c r="W249" i="1"/>
  <c r="W248" i="1"/>
  <c r="W247" i="1"/>
  <c r="W24" i="1"/>
  <c r="W246" i="1"/>
  <c r="W245" i="1"/>
  <c r="W243" i="1"/>
  <c r="W244" i="1"/>
  <c r="W242" i="1"/>
  <c r="W241" i="1"/>
  <c r="W70" i="1"/>
  <c r="W240" i="1"/>
  <c r="W239" i="1"/>
  <c r="W238" i="1"/>
  <c r="W237" i="1"/>
  <c r="W36" i="1"/>
  <c r="W236" i="1"/>
  <c r="W235" i="1"/>
  <c r="W234" i="1"/>
  <c r="W233" i="1"/>
  <c r="W59" i="1"/>
  <c r="W232" i="1"/>
  <c r="W231" i="1"/>
  <c r="W230" i="1"/>
  <c r="W229" i="1"/>
  <c r="W228" i="1"/>
  <c r="W227" i="1"/>
  <c r="W226" i="1"/>
  <c r="W225" i="1"/>
  <c r="W224" i="1"/>
  <c r="W57" i="1"/>
  <c r="W223" i="1"/>
  <c r="W78" i="1"/>
  <c r="W222" i="1"/>
  <c r="W39" i="1"/>
  <c r="W221" i="1"/>
  <c r="W220" i="1"/>
  <c r="W219" i="1"/>
  <c r="W218" i="1"/>
  <c r="W217" i="1"/>
  <c r="W216" i="1"/>
  <c r="W215" i="1"/>
  <c r="W214" i="1"/>
  <c r="W75" i="1"/>
  <c r="W213" i="1"/>
  <c r="W212" i="1"/>
  <c r="W77" i="1"/>
  <c r="W56" i="1"/>
  <c r="W211" i="1"/>
  <c r="W210" i="1"/>
  <c r="W209" i="1"/>
  <c r="W208" i="1"/>
  <c r="W207" i="1"/>
  <c r="W206" i="1"/>
  <c r="W205" i="1"/>
  <c r="W204" i="1"/>
  <c r="W38" i="1"/>
  <c r="W203" i="1"/>
  <c r="W202" i="1"/>
  <c r="W201" i="1"/>
  <c r="W200" i="1"/>
  <c r="W25" i="1"/>
  <c r="W199" i="1"/>
  <c r="W198" i="1"/>
  <c r="W197" i="1"/>
  <c r="W196" i="1"/>
  <c r="W13" i="1"/>
  <c r="W195" i="1"/>
  <c r="W194" i="1"/>
  <c r="W193" i="1"/>
  <c r="W35" i="1"/>
  <c r="W192" i="1"/>
  <c r="W191" i="1"/>
  <c r="W190" i="1"/>
  <c r="W189" i="1"/>
  <c r="W188" i="1"/>
  <c r="W34" i="1"/>
  <c r="W187" i="1"/>
  <c r="W17" i="1"/>
  <c r="W186" i="1"/>
  <c r="W185" i="1"/>
  <c r="W184" i="1"/>
  <c r="W183" i="1"/>
  <c r="W182" i="1"/>
  <c r="W55" i="1"/>
  <c r="W181" i="1"/>
  <c r="W180" i="1"/>
  <c r="W179" i="1"/>
  <c r="W178" i="1"/>
  <c r="W177" i="1"/>
  <c r="W23" i="1"/>
  <c r="W22" i="1"/>
  <c r="W62" i="1"/>
  <c r="W176" i="1"/>
  <c r="W175" i="1"/>
  <c r="W174" i="1"/>
  <c r="W173" i="1"/>
  <c r="W172" i="1"/>
  <c r="W171" i="1"/>
  <c r="W170" i="1"/>
  <c r="W21" i="1"/>
  <c r="W169" i="1"/>
  <c r="W168" i="1"/>
  <c r="W167" i="1"/>
  <c r="W166" i="1"/>
  <c r="W165" i="1"/>
  <c r="W164" i="1"/>
  <c r="W163" i="1"/>
  <c r="W20" i="1"/>
  <c r="W162" i="1"/>
  <c r="W69" i="1"/>
  <c r="W161" i="1"/>
  <c r="W160" i="1"/>
  <c r="W159" i="1"/>
  <c r="W158" i="1"/>
  <c r="W157" i="1"/>
  <c r="W156" i="1"/>
  <c r="W155" i="1"/>
  <c r="W154" i="1"/>
  <c r="W153" i="1"/>
  <c r="W152" i="1"/>
  <c r="W151" i="1"/>
  <c r="W150" i="1"/>
  <c r="W54" i="1"/>
  <c r="W149" i="1"/>
  <c r="W148" i="1"/>
  <c r="W147" i="1"/>
  <c r="W146" i="1"/>
  <c r="W145" i="1"/>
  <c r="W144" i="1"/>
  <c r="W12" i="1"/>
  <c r="W51" i="1"/>
  <c r="W143" i="1"/>
  <c r="W142" i="1"/>
  <c r="W141" i="1"/>
  <c r="W15" i="1"/>
  <c r="W140" i="1"/>
  <c r="W31" i="1"/>
  <c r="W139" i="1"/>
  <c r="W53" i="1"/>
  <c r="W14" i="1"/>
  <c r="W138" i="1"/>
  <c r="W137" i="1"/>
  <c r="W50" i="1"/>
  <c r="W136" i="1"/>
  <c r="W52" i="1"/>
  <c r="W135" i="1"/>
  <c r="W134" i="1"/>
  <c r="W133" i="1"/>
  <c r="W19" i="1"/>
  <c r="W33" i="1"/>
  <c r="W32" i="1"/>
  <c r="W132" i="1"/>
  <c r="W131" i="1"/>
  <c r="W130" i="1"/>
  <c r="W129" i="1"/>
  <c r="W128" i="1"/>
  <c r="W127" i="1"/>
  <c r="W126" i="1"/>
  <c r="W16" i="1"/>
  <c r="W30" i="1"/>
  <c r="W49" i="1"/>
  <c r="W125" i="1"/>
  <c r="W124" i="1"/>
  <c r="W123" i="1"/>
  <c r="W122" i="1"/>
  <c r="W121" i="1"/>
  <c r="W65" i="1"/>
  <c r="W29" i="1"/>
  <c r="W43" i="1"/>
  <c r="W120" i="1"/>
  <c r="W64" i="1"/>
  <c r="W28" i="1"/>
  <c r="W27" i="1"/>
  <c r="W119" i="1"/>
  <c r="W118" i="1"/>
  <c r="W117" i="1"/>
  <c r="W42" i="1"/>
  <c r="W63" i="1"/>
  <c r="W116" i="1"/>
  <c r="W18" i="1"/>
  <c r="W115" i="1"/>
  <c r="W58" i="1"/>
  <c r="W48" i="1"/>
  <c r="W114" i="1"/>
  <c r="W113" i="1"/>
  <c r="W112" i="1"/>
  <c r="W47" i="1"/>
  <c r="W111" i="1"/>
  <c r="W26" i="1"/>
  <c r="W110" i="1"/>
  <c r="W109" i="1"/>
  <c r="W108" i="1"/>
  <c r="W107" i="1"/>
  <c r="W106" i="1"/>
  <c r="W105" i="1"/>
  <c r="W104" i="1"/>
  <c r="W103" i="1"/>
  <c r="W102" i="1"/>
  <c r="W101" i="1"/>
  <c r="W10" i="1"/>
  <c r="W100" i="1"/>
  <c r="W99" i="1"/>
  <c r="W98" i="1"/>
  <c r="W97" i="1"/>
  <c r="W96" i="1"/>
  <c r="W95" i="1"/>
  <c r="W94" i="1"/>
  <c r="W93" i="1"/>
  <c r="W92" i="1"/>
  <c r="W91" i="1"/>
  <c r="W90" i="1"/>
  <c r="W46" i="1"/>
  <c r="W89" i="1"/>
  <c r="W88" i="1"/>
  <c r="W87" i="1"/>
  <c r="W86" i="1"/>
  <c r="W85" i="1"/>
  <c r="W84" i="1"/>
  <c r="W83" i="1"/>
  <c r="W82" i="1"/>
  <c r="I807" i="1"/>
  <c r="G807" i="1"/>
  <c r="I806" i="1"/>
  <c r="G806" i="1"/>
  <c r="I805" i="1"/>
  <c r="G805" i="1"/>
  <c r="I804" i="1"/>
  <c r="G804" i="1"/>
  <c r="I803" i="1"/>
  <c r="G803" i="1"/>
  <c r="I802" i="1"/>
  <c r="G802" i="1"/>
  <c r="G808" i="1"/>
  <c r="I808" i="1"/>
  <c r="G809" i="1"/>
  <c r="I809" i="1"/>
  <c r="G810" i="1"/>
  <c r="I810" i="1"/>
  <c r="G811" i="1"/>
  <c r="I811" i="1"/>
  <c r="I801" i="1"/>
  <c r="G801" i="1"/>
  <c r="I133" i="1"/>
  <c r="G133" i="1"/>
  <c r="I243" i="1"/>
  <c r="G243" i="1"/>
  <c r="G816" i="1"/>
  <c r="I816" i="1"/>
  <c r="P817" i="1"/>
  <c r="Q817" i="1" s="1"/>
  <c r="O817" i="1"/>
  <c r="L817" i="1"/>
  <c r="P815" i="1"/>
  <c r="Q815" i="1" s="1"/>
  <c r="O815" i="1"/>
  <c r="L815" i="1"/>
  <c r="P814" i="1"/>
  <c r="Q814" i="1" s="1"/>
  <c r="O814" i="1"/>
  <c r="L814" i="1"/>
  <c r="P82" i="1"/>
  <c r="Q82" i="1" s="1"/>
  <c r="R838" i="1"/>
  <c r="S838" i="1" s="1"/>
  <c r="P838" i="1"/>
  <c r="Q838" i="1" s="1"/>
  <c r="O838" i="1"/>
  <c r="L838" i="1"/>
  <c r="R837" i="1"/>
  <c r="S837" i="1" s="1"/>
  <c r="P837" i="1"/>
  <c r="Q837" i="1" s="1"/>
  <c r="O837" i="1"/>
  <c r="L837" i="1"/>
  <c r="R836" i="1"/>
  <c r="S836" i="1" s="1"/>
  <c r="P836" i="1"/>
  <c r="Q836" i="1" s="1"/>
  <c r="O836" i="1"/>
  <c r="L836" i="1"/>
  <c r="R835" i="1"/>
  <c r="S835" i="1" s="1"/>
  <c r="P835" i="1"/>
  <c r="Q835" i="1" s="1"/>
  <c r="O835" i="1"/>
  <c r="L835" i="1"/>
  <c r="R834" i="1"/>
  <c r="S834" i="1" s="1"/>
  <c r="P834" i="1"/>
  <c r="Q834" i="1" s="1"/>
  <c r="O834" i="1"/>
  <c r="L834" i="1"/>
  <c r="R833" i="1"/>
  <c r="S833" i="1" s="1"/>
  <c r="P833" i="1"/>
  <c r="Q833" i="1" s="1"/>
  <c r="O833" i="1"/>
  <c r="L833" i="1"/>
  <c r="R832" i="1"/>
  <c r="S832" i="1" s="1"/>
  <c r="P832" i="1"/>
  <c r="Q832" i="1" s="1"/>
  <c r="O832" i="1"/>
  <c r="L832" i="1"/>
  <c r="R831" i="1"/>
  <c r="S831" i="1" s="1"/>
  <c r="P831" i="1"/>
  <c r="Q831" i="1" s="1"/>
  <c r="O831" i="1"/>
  <c r="L831" i="1"/>
  <c r="R830" i="1"/>
  <c r="S830" i="1" s="1"/>
  <c r="P830" i="1"/>
  <c r="Q830" i="1" s="1"/>
  <c r="O830" i="1"/>
  <c r="L830" i="1"/>
  <c r="R829" i="1"/>
  <c r="S829" i="1" s="1"/>
  <c r="P829" i="1"/>
  <c r="Q829" i="1" s="1"/>
  <c r="O829" i="1"/>
  <c r="L829" i="1"/>
  <c r="R828" i="1"/>
  <c r="S828" i="1" s="1"/>
  <c r="P828" i="1"/>
  <c r="Q828" i="1" s="1"/>
  <c r="O828" i="1"/>
  <c r="L828" i="1"/>
  <c r="R827" i="1"/>
  <c r="S827" i="1" s="1"/>
  <c r="P827" i="1"/>
  <c r="Q827" i="1" s="1"/>
  <c r="O827" i="1"/>
  <c r="L827" i="1"/>
  <c r="R826" i="1"/>
  <c r="S826" i="1" s="1"/>
  <c r="P826" i="1"/>
  <c r="Q826" i="1" s="1"/>
  <c r="O826" i="1"/>
  <c r="L826" i="1"/>
  <c r="R825" i="1"/>
  <c r="S825" i="1" s="1"/>
  <c r="P825" i="1"/>
  <c r="Q825" i="1" s="1"/>
  <c r="O825" i="1"/>
  <c r="L825" i="1"/>
  <c r="R824" i="1"/>
  <c r="S824" i="1" s="1"/>
  <c r="P824" i="1"/>
  <c r="Q824" i="1" s="1"/>
  <c r="O824" i="1"/>
  <c r="L824" i="1"/>
  <c r="R823" i="1"/>
  <c r="S823" i="1" s="1"/>
  <c r="P823" i="1"/>
  <c r="Q823" i="1" s="1"/>
  <c r="O823" i="1"/>
  <c r="L823" i="1"/>
  <c r="R822" i="1"/>
  <c r="S822" i="1" s="1"/>
  <c r="P822" i="1"/>
  <c r="Q822" i="1" s="1"/>
  <c r="O822" i="1"/>
  <c r="L822" i="1"/>
  <c r="R821" i="1"/>
  <c r="S821" i="1" s="1"/>
  <c r="P821" i="1"/>
  <c r="Q821" i="1" s="1"/>
  <c r="O821" i="1"/>
  <c r="L821" i="1"/>
  <c r="R820" i="1"/>
  <c r="S820" i="1" s="1"/>
  <c r="P820" i="1"/>
  <c r="Q820" i="1" s="1"/>
  <c r="O820" i="1"/>
  <c r="L820" i="1"/>
  <c r="P813" i="1"/>
  <c r="Q813" i="1" s="1"/>
  <c r="O813" i="1"/>
  <c r="L813" i="1"/>
  <c r="C56" i="2" l="1"/>
  <c r="U58" i="1" s="1"/>
  <c r="M58" i="1" s="1"/>
  <c r="H58" i="1" s="1"/>
  <c r="C36" i="2"/>
  <c r="U43" i="1" s="1"/>
  <c r="C62" i="2"/>
  <c r="U76" i="1" s="1"/>
  <c r="M76" i="1" s="1"/>
  <c r="H76" i="1" s="1"/>
  <c r="C34" i="2"/>
  <c r="U42" i="1" s="1"/>
  <c r="M42" i="1" s="1"/>
  <c r="H42" i="1" s="1"/>
  <c r="C16" i="2"/>
  <c r="U20" i="1" s="1"/>
  <c r="H81" i="1"/>
  <c r="C48" i="2"/>
  <c r="U53" i="1" s="1"/>
  <c r="C8" i="2"/>
  <c r="U16" i="1" s="1"/>
  <c r="C68" i="2"/>
  <c r="U64" i="1" s="1"/>
  <c r="C14" i="2"/>
  <c r="U21" i="1" s="1"/>
  <c r="M21" i="1" s="1"/>
  <c r="H21" i="1" s="1"/>
  <c r="C54" i="2"/>
  <c r="U46" i="1" s="1"/>
  <c r="C64" i="2"/>
  <c r="U72" i="1" s="1"/>
  <c r="M72" i="1" s="1"/>
  <c r="H72" i="1" s="1"/>
  <c r="C44" i="2"/>
  <c r="U50" i="1" s="1"/>
  <c r="M50" i="1" s="1"/>
  <c r="H50" i="1" s="1"/>
  <c r="C24" i="2"/>
  <c r="U33" i="1" s="1"/>
  <c r="H204" i="1"/>
  <c r="K84" i="1"/>
  <c r="H84" i="1"/>
  <c r="H205" i="1"/>
  <c r="H559" i="1"/>
  <c r="H693" i="1"/>
  <c r="H714" i="1"/>
  <c r="H738" i="1"/>
  <c r="H740" i="1"/>
  <c r="H206" i="1"/>
  <c r="H274" i="1"/>
  <c r="H275" i="1"/>
  <c r="H421" i="1"/>
  <c r="H422" i="1"/>
  <c r="H581" i="1"/>
  <c r="H92" i="1"/>
  <c r="H623" i="1"/>
  <c r="H146" i="1"/>
  <c r="H210" i="1"/>
  <c r="H211" i="1"/>
  <c r="H226" i="1"/>
  <c r="H764" i="1"/>
  <c r="H256" i="1"/>
  <c r="H273" i="1"/>
  <c r="H683" i="1"/>
  <c r="H804" i="1"/>
  <c r="H423" i="1"/>
  <c r="H443" i="1"/>
  <c r="H90" i="1"/>
  <c r="H514" i="1"/>
  <c r="H145" i="1"/>
  <c r="H664" i="1"/>
  <c r="H87" i="1"/>
  <c r="H88" i="1"/>
  <c r="H91" i="1"/>
  <c r="H535" i="1"/>
  <c r="K172" i="1"/>
  <c r="H172" i="1"/>
  <c r="H231" i="1"/>
  <c r="M269" i="1"/>
  <c r="K269" i="1" s="1"/>
  <c r="H102" i="1"/>
  <c r="H556" i="1"/>
  <c r="H302" i="1"/>
  <c r="H125" i="1"/>
  <c r="H327" i="1"/>
  <c r="H342" i="1"/>
  <c r="H614" i="1"/>
  <c r="H359" i="1"/>
  <c r="H616" i="1"/>
  <c r="H155" i="1"/>
  <c r="H639" i="1"/>
  <c r="H388" i="1"/>
  <c r="H640" i="1"/>
  <c r="H195" i="1"/>
  <c r="H399" i="1"/>
  <c r="H658" i="1"/>
  <c r="H447" i="1"/>
  <c r="H715" i="1"/>
  <c r="H716" i="1"/>
  <c r="H553" i="1"/>
  <c r="H555" i="1"/>
  <c r="H775" i="1"/>
  <c r="H598" i="1"/>
  <c r="H382" i="1"/>
  <c r="H416" i="1"/>
  <c r="H661" i="1"/>
  <c r="H587" i="1"/>
  <c r="K123" i="1"/>
  <c r="H123" i="1"/>
  <c r="K508" i="1"/>
  <c r="H508" i="1"/>
  <c r="K588" i="1"/>
  <c r="H588" i="1"/>
  <c r="H113" i="1"/>
  <c r="K592" i="1"/>
  <c r="H592" i="1"/>
  <c r="H339" i="1"/>
  <c r="K253" i="1"/>
  <c r="H253" i="1"/>
  <c r="K106" i="1"/>
  <c r="H106" i="1"/>
  <c r="K130" i="1"/>
  <c r="H130" i="1"/>
  <c r="K141" i="1"/>
  <c r="H141" i="1"/>
  <c r="K158" i="1"/>
  <c r="H158" i="1"/>
  <c r="K458" i="1"/>
  <c r="H458" i="1"/>
  <c r="K202" i="1"/>
  <c r="H202" i="1"/>
  <c r="H148" i="1"/>
  <c r="H301" i="1"/>
  <c r="H573" i="1"/>
  <c r="K164" i="1"/>
  <c r="H164" i="1"/>
  <c r="K261" i="1"/>
  <c r="H261" i="1"/>
  <c r="H246" i="1"/>
  <c r="K82" i="1"/>
  <c r="H82" i="1"/>
  <c r="K752" i="1"/>
  <c r="H752" i="1"/>
  <c r="K251" i="1"/>
  <c r="H251" i="1"/>
  <c r="K105" i="1"/>
  <c r="H105" i="1"/>
  <c r="K537" i="1"/>
  <c r="H537" i="1"/>
  <c r="K786" i="1"/>
  <c r="H786" i="1"/>
  <c r="K228" i="1"/>
  <c r="H228" i="1"/>
  <c r="K97" i="1"/>
  <c r="H97" i="1"/>
  <c r="K753" i="1"/>
  <c r="H753" i="1"/>
  <c r="K699" i="1"/>
  <c r="H699" i="1"/>
  <c r="K143" i="1"/>
  <c r="H143" i="1"/>
  <c r="K680" i="1"/>
  <c r="H680" i="1"/>
  <c r="K165" i="1"/>
  <c r="H165" i="1"/>
  <c r="K707" i="1"/>
  <c r="H707" i="1"/>
  <c r="K377" i="1"/>
  <c r="H377" i="1"/>
  <c r="K459" i="1"/>
  <c r="H459" i="1"/>
  <c r="K191" i="1"/>
  <c r="H191" i="1"/>
  <c r="H350" i="1"/>
  <c r="H438" i="1"/>
  <c r="H678" i="1"/>
  <c r="K196" i="1"/>
  <c r="H196" i="1"/>
  <c r="K136" i="1"/>
  <c r="H136" i="1"/>
  <c r="K185" i="1"/>
  <c r="H185" i="1"/>
  <c r="K490" i="1"/>
  <c r="H490" i="1"/>
  <c r="K203" i="1"/>
  <c r="H203" i="1"/>
  <c r="K439" i="1"/>
  <c r="H439" i="1"/>
  <c r="H107" i="1"/>
  <c r="H349" i="1"/>
  <c r="H773" i="1"/>
  <c r="H270" i="1"/>
  <c r="H493" i="1"/>
  <c r="K276" i="1"/>
  <c r="H276" i="1"/>
  <c r="K372" i="1"/>
  <c r="H372" i="1"/>
  <c r="H386" i="1"/>
  <c r="H260" i="1"/>
  <c r="K257" i="1"/>
  <c r="H257" i="1"/>
  <c r="H183" i="1"/>
  <c r="K337" i="1"/>
  <c r="H337" i="1"/>
  <c r="K505" i="1"/>
  <c r="H505" i="1"/>
  <c r="K605" i="1"/>
  <c r="H605" i="1"/>
  <c r="K685" i="1"/>
  <c r="H685" i="1"/>
  <c r="K725" i="1"/>
  <c r="H725" i="1"/>
  <c r="H124" i="1"/>
  <c r="H541" i="1"/>
  <c r="H701" i="1"/>
  <c r="K730" i="1"/>
  <c r="H730" i="1"/>
  <c r="K409" i="1"/>
  <c r="H409" i="1"/>
  <c r="K529" i="1"/>
  <c r="H529" i="1"/>
  <c r="K749" i="1"/>
  <c r="H749" i="1"/>
  <c r="K789" i="1"/>
  <c r="H789" i="1"/>
  <c r="K430" i="1"/>
  <c r="H430" i="1"/>
  <c r="K590" i="1"/>
  <c r="H590" i="1"/>
  <c r="K630" i="1"/>
  <c r="H630" i="1"/>
  <c r="K690" i="1"/>
  <c r="H690" i="1"/>
  <c r="H521" i="1"/>
  <c r="K248" i="1"/>
  <c r="H248" i="1"/>
  <c r="K376" i="1"/>
  <c r="H376" i="1"/>
  <c r="K611" i="1"/>
  <c r="H611" i="1"/>
  <c r="K691" i="1"/>
  <c r="H691" i="1"/>
  <c r="K751" i="1"/>
  <c r="H751" i="1"/>
  <c r="M454" i="1"/>
  <c r="N454" i="1" s="1"/>
  <c r="M367" i="1"/>
  <c r="N367" i="1" s="1"/>
  <c r="M461" i="1"/>
  <c r="N461" i="1" s="1"/>
  <c r="M338" i="1"/>
  <c r="M229" i="1"/>
  <c r="O747" i="1"/>
  <c r="M747" i="1"/>
  <c r="R182" i="1"/>
  <c r="S182" i="1" s="1"/>
  <c r="M182" i="1"/>
  <c r="N182" i="1" s="1"/>
  <c r="M237" i="1"/>
  <c r="M290" i="1"/>
  <c r="M118" i="1"/>
  <c r="M142" i="1"/>
  <c r="N349" i="1"/>
  <c r="M18" i="1"/>
  <c r="M233" i="1"/>
  <c r="M170" i="1"/>
  <c r="M59" i="1"/>
  <c r="M305" i="1"/>
  <c r="N63" i="1"/>
  <c r="M154" i="1"/>
  <c r="M171" i="1"/>
  <c r="N202" i="1"/>
  <c r="M234" i="1"/>
  <c r="N45" i="1"/>
  <c r="O574" i="1"/>
  <c r="M574" i="1"/>
  <c r="N574" i="1" s="1"/>
  <c r="M10" i="1"/>
  <c r="N185" i="1"/>
  <c r="M325" i="1"/>
  <c r="M31" i="1"/>
  <c r="N155" i="1"/>
  <c r="N203" i="1"/>
  <c r="N270" i="1"/>
  <c r="M137" i="1"/>
  <c r="N49" i="1"/>
  <c r="M151" i="1"/>
  <c r="M184" i="1"/>
  <c r="N248" i="1"/>
  <c r="N376" i="1"/>
  <c r="M471" i="1"/>
  <c r="N611" i="1"/>
  <c r="N691" i="1"/>
  <c r="N751" i="1"/>
  <c r="N206" i="1"/>
  <c r="N274" i="1"/>
  <c r="N275" i="1"/>
  <c r="N350" i="1"/>
  <c r="N257" i="1"/>
  <c r="N276" i="1"/>
  <c r="N76" i="1"/>
  <c r="N130" i="1"/>
  <c r="N337" i="1"/>
  <c r="N377" i="1"/>
  <c r="N204" i="1"/>
  <c r="N39" i="1"/>
  <c r="N136" i="1"/>
  <c r="N141" i="1"/>
  <c r="N372" i="1"/>
  <c r="N48" i="1"/>
  <c r="N409" i="1"/>
  <c r="N529" i="1"/>
  <c r="N749" i="1"/>
  <c r="N158" i="1"/>
  <c r="N205" i="1"/>
  <c r="N273" i="1"/>
  <c r="N388" i="1"/>
  <c r="N228" i="1"/>
  <c r="N58" i="1"/>
  <c r="N430" i="1"/>
  <c r="N490" i="1"/>
  <c r="N630" i="1"/>
  <c r="N730" i="1"/>
  <c r="N752" i="1"/>
  <c r="N493" i="1"/>
  <c r="N553" i="1"/>
  <c r="N573" i="1"/>
  <c r="N693" i="1"/>
  <c r="N773" i="1"/>
  <c r="N84" i="1"/>
  <c r="N555" i="1"/>
  <c r="N775" i="1"/>
  <c r="N87" i="1"/>
  <c r="N105" i="1"/>
  <c r="N106" i="1"/>
  <c r="N399" i="1"/>
  <c r="N458" i="1"/>
  <c r="N598" i="1"/>
  <c r="N439" i="1"/>
  <c r="N559" i="1"/>
  <c r="N699" i="1"/>
  <c r="N90" i="1"/>
  <c r="N386" i="1"/>
  <c r="N541" i="1"/>
  <c r="N581" i="1"/>
  <c r="N661" i="1"/>
  <c r="N701" i="1"/>
  <c r="N91" i="1"/>
  <c r="N422" i="1"/>
  <c r="N92" i="1"/>
  <c r="N423" i="1"/>
  <c r="N443" i="1"/>
  <c r="N683" i="1"/>
  <c r="N145" i="1"/>
  <c r="N260" i="1"/>
  <c r="N664" i="1"/>
  <c r="N764" i="1"/>
  <c r="N804" i="1"/>
  <c r="N195" i="1"/>
  <c r="N11" i="1"/>
  <c r="N605" i="1"/>
  <c r="N725" i="1"/>
  <c r="N707" i="1"/>
  <c r="N97" i="1"/>
  <c r="N246" i="1"/>
  <c r="N301" i="1"/>
  <c r="N508" i="1"/>
  <c r="N588" i="1"/>
  <c r="N592" i="1"/>
  <c r="N753" i="1"/>
  <c r="N251" i="1"/>
  <c r="N514" i="1"/>
  <c r="N614" i="1"/>
  <c r="N714" i="1"/>
  <c r="N535" i="1"/>
  <c r="N715" i="1"/>
  <c r="N416" i="1"/>
  <c r="N616" i="1"/>
  <c r="N716" i="1"/>
  <c r="N253" i="1"/>
  <c r="N537" i="1"/>
  <c r="N88" i="1"/>
  <c r="N438" i="1"/>
  <c r="N678" i="1"/>
  <c r="N738" i="1"/>
  <c r="N107" i="1"/>
  <c r="N459" i="1"/>
  <c r="N639" i="1"/>
  <c r="N191" i="1"/>
  <c r="N256" i="1"/>
  <c r="N640" i="1"/>
  <c r="N680" i="1"/>
  <c r="N740" i="1"/>
  <c r="N210" i="1"/>
  <c r="N146" i="1"/>
  <c r="N505" i="1"/>
  <c r="N685" i="1"/>
  <c r="N124" i="1"/>
  <c r="N302" i="1"/>
  <c r="N359" i="1"/>
  <c r="N164" i="1"/>
  <c r="N13" i="1"/>
  <c r="N77" i="1"/>
  <c r="N261" i="1"/>
  <c r="N786" i="1"/>
  <c r="N113" i="1"/>
  <c r="N52" i="1"/>
  <c r="N148" i="1"/>
  <c r="N165" i="1"/>
  <c r="N196" i="1"/>
  <c r="N339" i="1"/>
  <c r="N447" i="1"/>
  <c r="N587" i="1"/>
  <c r="N125" i="1"/>
  <c r="N183" i="1"/>
  <c r="N231" i="1"/>
  <c r="R76" i="1"/>
  <c r="S76" i="1" s="1"/>
  <c r="O76" i="1"/>
  <c r="O81" i="1"/>
  <c r="N81" i="1"/>
  <c r="R81" i="1"/>
  <c r="S81" i="1" s="1"/>
  <c r="R684" i="1"/>
  <c r="S684" i="1" s="1"/>
  <c r="O537" i="1"/>
  <c r="O775" i="1"/>
  <c r="R716" i="1"/>
  <c r="S716" i="1" s="1"/>
  <c r="O171" i="1"/>
  <c r="R210" i="1"/>
  <c r="S210" i="1" s="1"/>
  <c r="O154" i="1"/>
  <c r="O211" i="1"/>
  <c r="O421" i="1"/>
  <c r="O91" i="1"/>
  <c r="O105" i="1"/>
  <c r="R165" i="1"/>
  <c r="S165" i="1" s="1"/>
  <c r="O359" i="1"/>
  <c r="R84" i="1"/>
  <c r="S84" i="1" s="1"/>
  <c r="R170" i="1"/>
  <c r="S170" i="1" s="1"/>
  <c r="R423" i="1"/>
  <c r="S423" i="1" s="1"/>
  <c r="R359" i="1"/>
  <c r="S359" i="1" s="1"/>
  <c r="O151" i="1"/>
  <c r="R337" i="1"/>
  <c r="S337" i="1" s="1"/>
  <c r="O804" i="1"/>
  <c r="R124" i="1"/>
  <c r="S124" i="1" s="1"/>
  <c r="R183" i="1"/>
  <c r="S183" i="1" s="1"/>
  <c r="R125" i="1"/>
  <c r="S125" i="1" s="1"/>
  <c r="O707" i="1"/>
  <c r="O183" i="1"/>
  <c r="R63" i="1"/>
  <c r="S63" i="1" s="1"/>
  <c r="R10" i="1"/>
  <c r="O49" i="1"/>
  <c r="O52" i="1"/>
  <c r="R443" i="1"/>
  <c r="S443" i="1" s="1"/>
  <c r="O471" i="1"/>
  <c r="R588" i="1"/>
  <c r="S588" i="1" s="1"/>
  <c r="O77" i="1"/>
  <c r="R233" i="1"/>
  <c r="S233" i="1" s="1"/>
  <c r="O459" i="1"/>
  <c r="R471" i="1"/>
  <c r="S471" i="1" s="1"/>
  <c r="O48" i="1"/>
  <c r="R246" i="1"/>
  <c r="S246" i="1" s="1"/>
  <c r="O588" i="1"/>
  <c r="O90" i="1"/>
  <c r="R77" i="1"/>
  <c r="S77" i="1" s="1"/>
  <c r="R102" i="1"/>
  <c r="S102" i="1" s="1"/>
  <c r="N102" i="1"/>
  <c r="O102" i="1"/>
  <c r="O260" i="1"/>
  <c r="R422" i="1"/>
  <c r="S422" i="1" s="1"/>
  <c r="R683" i="1"/>
  <c r="S683" i="1" s="1"/>
  <c r="R804" i="1"/>
  <c r="S804" i="1" s="1"/>
  <c r="R91" i="1"/>
  <c r="S91" i="1" s="1"/>
  <c r="O58" i="1"/>
  <c r="R184" i="1"/>
  <c r="S184" i="1" s="1"/>
  <c r="O274" i="1"/>
  <c r="R438" i="1"/>
  <c r="S438" i="1" s="1"/>
  <c r="R555" i="1"/>
  <c r="S555" i="1" s="1"/>
  <c r="O630" i="1"/>
  <c r="O92" i="1"/>
  <c r="R459" i="1"/>
  <c r="S459" i="1" s="1"/>
  <c r="R537" i="1"/>
  <c r="S537" i="1" s="1"/>
  <c r="O195" i="1"/>
  <c r="R260" i="1"/>
  <c r="S260" i="1" s="1"/>
  <c r="O87" i="1"/>
  <c r="R136" i="1"/>
  <c r="S136" i="1" s="1"/>
  <c r="R195" i="1"/>
  <c r="S195" i="1" s="1"/>
  <c r="O377" i="1"/>
  <c r="O439" i="1"/>
  <c r="O529" i="1"/>
  <c r="O699" i="1"/>
  <c r="O751" i="1"/>
  <c r="R274" i="1"/>
  <c r="S274" i="1" s="1"/>
  <c r="R541" i="1"/>
  <c r="S541" i="1" s="1"/>
  <c r="O592" i="1"/>
  <c r="R87" i="1"/>
  <c r="S87" i="1" s="1"/>
  <c r="R106" i="1"/>
  <c r="S106" i="1" s="1"/>
  <c r="R58" i="1"/>
  <c r="S58" i="1" s="1"/>
  <c r="R145" i="1"/>
  <c r="S145" i="1" s="1"/>
  <c r="O13" i="1"/>
  <c r="R529" i="1"/>
  <c r="S529" i="1" s="1"/>
  <c r="R605" i="1"/>
  <c r="S605" i="1" s="1"/>
  <c r="R699" i="1"/>
  <c r="S699" i="1" s="1"/>
  <c r="O740" i="1"/>
  <c r="R13" i="1"/>
  <c r="S13" i="1" s="1"/>
  <c r="R592" i="1"/>
  <c r="S592" i="1" s="1"/>
  <c r="R505" i="1"/>
  <c r="S505" i="1" s="1"/>
  <c r="R715" i="1"/>
  <c r="S715" i="1" s="1"/>
  <c r="R740" i="1"/>
  <c r="S740" i="1" s="1"/>
  <c r="O275" i="1"/>
  <c r="R752" i="1"/>
  <c r="S752" i="1" s="1"/>
  <c r="R107" i="1"/>
  <c r="S107" i="1" s="1"/>
  <c r="O196" i="1"/>
  <c r="O573" i="1"/>
  <c r="R290" i="1"/>
  <c r="S290" i="1" s="1"/>
  <c r="O10" i="1"/>
  <c r="O170" i="1"/>
  <c r="O210" i="1"/>
  <c r="O716" i="1"/>
  <c r="R439" i="1"/>
  <c r="S439" i="1" s="1"/>
  <c r="O715" i="1"/>
  <c r="R196" i="1"/>
  <c r="S196" i="1" s="1"/>
  <c r="O290" i="1"/>
  <c r="R573" i="1"/>
  <c r="S573" i="1" s="1"/>
  <c r="R773" i="1"/>
  <c r="S773" i="1" s="1"/>
  <c r="N658" i="1"/>
  <c r="R658" i="1"/>
  <c r="S658" i="1" s="1"/>
  <c r="O658" i="1"/>
  <c r="O623" i="1"/>
  <c r="R623" i="1"/>
  <c r="S623" i="1" s="1"/>
  <c r="N623" i="1"/>
  <c r="R19" i="1"/>
  <c r="O19" i="1"/>
  <c r="N19" i="1"/>
  <c r="O354" i="1"/>
  <c r="O349" i="1"/>
  <c r="O234" i="1"/>
  <c r="O203" i="1"/>
  <c r="O98" i="1"/>
  <c r="O270" i="1"/>
  <c r="R559" i="1"/>
  <c r="S559" i="1" s="1"/>
  <c r="R142" i="1"/>
  <c r="S142" i="1" s="1"/>
  <c r="R39" i="1"/>
  <c r="S39" i="1" s="1"/>
  <c r="R639" i="1"/>
  <c r="S639" i="1" s="1"/>
  <c r="M209" i="1"/>
  <c r="O209" i="1"/>
  <c r="R52" i="1"/>
  <c r="S52" i="1" s="1"/>
  <c r="O261" i="1"/>
  <c r="R270" i="1"/>
  <c r="S270" i="1" s="1"/>
  <c r="O305" i="1"/>
  <c r="R581" i="1"/>
  <c r="S581" i="1" s="1"/>
  <c r="O605" i="1"/>
  <c r="R678" i="1"/>
  <c r="S678" i="1" s="1"/>
  <c r="R143" i="1"/>
  <c r="S143" i="1" s="1"/>
  <c r="O205" i="1"/>
  <c r="O251" i="1"/>
  <c r="R454" i="1"/>
  <c r="S454" i="1" s="1"/>
  <c r="O640" i="1"/>
  <c r="O141" i="1"/>
  <c r="R141" i="1"/>
  <c r="S141" i="1" s="1"/>
  <c r="R228" i="1"/>
  <c r="S228" i="1" s="1"/>
  <c r="O158" i="1"/>
  <c r="R640" i="1"/>
  <c r="S640" i="1" s="1"/>
  <c r="R203" i="1"/>
  <c r="S203" i="1" s="1"/>
  <c r="O614" i="1"/>
  <c r="R158" i="1"/>
  <c r="S158" i="1" s="1"/>
  <c r="O581" i="1"/>
  <c r="O725" i="1"/>
  <c r="R350" i="1"/>
  <c r="S350" i="1" s="1"/>
  <c r="R458" i="1"/>
  <c r="S458" i="1" s="1"/>
  <c r="R349" i="1"/>
  <c r="S349" i="1" s="1"/>
  <c r="O229" i="1"/>
  <c r="R301" i="1"/>
  <c r="S301" i="1" s="1"/>
  <c r="O350" i="1"/>
  <c r="O559" i="1"/>
  <c r="O678" i="1"/>
  <c r="R305" i="1"/>
  <c r="S305" i="1" s="1"/>
  <c r="O376" i="1"/>
  <c r="O59" i="1"/>
  <c r="R251" i="1"/>
  <c r="S251" i="1" s="1"/>
  <c r="R261" i="1"/>
  <c r="S261" i="1" s="1"/>
  <c r="O691" i="1"/>
  <c r="O367" i="1"/>
  <c r="O124" i="1"/>
  <c r="R206" i="1"/>
  <c r="S206" i="1" s="1"/>
  <c r="R376" i="1"/>
  <c r="S376" i="1" s="1"/>
  <c r="R553" i="1"/>
  <c r="S553" i="1" s="1"/>
  <c r="O730" i="1"/>
  <c r="O155" i="1"/>
  <c r="R59" i="1"/>
  <c r="O97" i="1"/>
  <c r="O337" i="1"/>
  <c r="O458" i="1"/>
  <c r="R493" i="1"/>
  <c r="S493" i="1" s="1"/>
  <c r="R730" i="1"/>
  <c r="S730" i="1" s="1"/>
  <c r="R155" i="1"/>
  <c r="S155" i="1" s="1"/>
  <c r="O233" i="1"/>
  <c r="R377" i="1"/>
  <c r="S377" i="1" s="1"/>
  <c r="O409" i="1"/>
  <c r="O541" i="1"/>
  <c r="O556" i="1"/>
  <c r="N556" i="1"/>
  <c r="R97" i="1"/>
  <c r="S97" i="1" s="1"/>
  <c r="O125" i="1"/>
  <c r="O145" i="1"/>
  <c r="R171" i="1"/>
  <c r="S171" i="1" s="1"/>
  <c r="O505" i="1"/>
  <c r="R707" i="1"/>
  <c r="S707" i="1" s="1"/>
  <c r="O106" i="1"/>
  <c r="O31" i="1"/>
  <c r="O701" i="1"/>
  <c r="R105" i="1"/>
  <c r="S105" i="1" s="1"/>
  <c r="R90" i="1"/>
  <c r="S90" i="1" s="1"/>
  <c r="O63" i="1"/>
  <c r="R154" i="1"/>
  <c r="S154" i="1" s="1"/>
  <c r="O184" i="1"/>
  <c r="O438" i="1"/>
  <c r="O680" i="1"/>
  <c r="R31" i="1"/>
  <c r="R275" i="1"/>
  <c r="S275" i="1" s="1"/>
  <c r="R11" i="1"/>
  <c r="S11" i="1" s="1"/>
  <c r="R680" i="1"/>
  <c r="S680" i="1" s="1"/>
  <c r="O773" i="1"/>
  <c r="N25" i="1"/>
  <c r="O25" i="1"/>
  <c r="N226" i="1"/>
  <c r="R226" i="1"/>
  <c r="S226" i="1" s="1"/>
  <c r="N382" i="1"/>
  <c r="R382" i="1"/>
  <c r="S382" i="1" s="1"/>
  <c r="R190" i="1"/>
  <c r="S190" i="1" s="1"/>
  <c r="R671" i="1"/>
  <c r="S671" i="1" s="1"/>
  <c r="R205" i="1"/>
  <c r="S205" i="1" s="1"/>
  <c r="R343" i="1"/>
  <c r="S343" i="1" s="1"/>
  <c r="O26" i="1"/>
  <c r="O572" i="1"/>
  <c r="O130" i="1"/>
  <c r="O146" i="1"/>
  <c r="R416" i="1"/>
  <c r="S416" i="1" s="1"/>
  <c r="R508" i="1"/>
  <c r="S508" i="1" s="1"/>
  <c r="R211" i="1"/>
  <c r="S211" i="1" s="1"/>
  <c r="N211" i="1"/>
  <c r="R252" i="1"/>
  <c r="S252" i="1" s="1"/>
  <c r="O302" i="1"/>
  <c r="R302" i="1"/>
  <c r="S302" i="1" s="1"/>
  <c r="M463" i="1"/>
  <c r="N789" i="1"/>
  <c r="O789" i="1"/>
  <c r="R789" i="1"/>
  <c r="S789" i="1" s="1"/>
  <c r="O325" i="1"/>
  <c r="O204" i="1"/>
  <c r="R204" i="1"/>
  <c r="S204" i="1" s="1"/>
  <c r="R42" i="1"/>
  <c r="N42" i="1"/>
  <c r="R50" i="1"/>
  <c r="S50" i="1" s="1"/>
  <c r="R803" i="1"/>
  <c r="S803" i="1" s="1"/>
  <c r="O694" i="1"/>
  <c r="O616" i="1"/>
  <c r="R130" i="1"/>
  <c r="S130" i="1" s="1"/>
  <c r="O18" i="1"/>
  <c r="O118" i="1"/>
  <c r="R325" i="1"/>
  <c r="S325" i="1" s="1"/>
  <c r="M186" i="1"/>
  <c r="N172" i="1"/>
  <c r="O172" i="1"/>
  <c r="R172" i="1"/>
  <c r="S172" i="1" s="1"/>
  <c r="O288" i="1"/>
  <c r="O521" i="1"/>
  <c r="R521" i="1"/>
  <c r="S521" i="1" s="1"/>
  <c r="R18" i="1"/>
  <c r="R118" i="1"/>
  <c r="S118" i="1" s="1"/>
  <c r="N521" i="1"/>
  <c r="R308" i="1"/>
  <c r="S308" i="1" s="1"/>
  <c r="R138" i="1"/>
  <c r="S138" i="1" s="1"/>
  <c r="R128" i="1"/>
  <c r="S128" i="1" s="1"/>
  <c r="O248" i="1"/>
  <c r="R25" i="1"/>
  <c r="R539" i="1"/>
  <c r="S539" i="1" s="1"/>
  <c r="N143" i="1"/>
  <c r="O143" i="1"/>
  <c r="O148" i="1"/>
  <c r="R248" i="1"/>
  <c r="S248" i="1" s="1"/>
  <c r="O188" i="1"/>
  <c r="R231" i="1"/>
  <c r="S231" i="1" s="1"/>
  <c r="O801" i="1"/>
  <c r="R801" i="1"/>
  <c r="S801" i="1" s="1"/>
  <c r="M280" i="1"/>
  <c r="R786" i="1"/>
  <c r="S786" i="1" s="1"/>
  <c r="O786" i="1"/>
  <c r="O508" i="1"/>
  <c r="R535" i="1"/>
  <c r="S535" i="1" s="1"/>
  <c r="O535" i="1"/>
  <c r="R809" i="1"/>
  <c r="S809" i="1" s="1"/>
  <c r="O231" i="1"/>
  <c r="O430" i="1"/>
  <c r="R430" i="1"/>
  <c r="S430" i="1" s="1"/>
  <c r="R257" i="1"/>
  <c r="S257" i="1" s="1"/>
  <c r="O257" i="1"/>
  <c r="O273" i="1"/>
  <c r="R273" i="1"/>
  <c r="S273" i="1" s="1"/>
  <c r="R372" i="1"/>
  <c r="S372" i="1" s="1"/>
  <c r="O372" i="1"/>
  <c r="R468" i="1"/>
  <c r="S468" i="1" s="1"/>
  <c r="R650" i="1"/>
  <c r="S650" i="1" s="1"/>
  <c r="R45" i="1"/>
  <c r="S45" i="1" s="1"/>
  <c r="R616" i="1"/>
  <c r="S616" i="1" s="1"/>
  <c r="R654" i="1"/>
  <c r="S654" i="1" s="1"/>
  <c r="O137" i="1"/>
  <c r="R137" i="1"/>
  <c r="S137" i="1" s="1"/>
  <c r="N327" i="1"/>
  <c r="O327" i="1"/>
  <c r="O50" i="1"/>
  <c r="O164" i="1"/>
  <c r="R164" i="1"/>
  <c r="S164" i="1" s="1"/>
  <c r="O278" i="1"/>
  <c r="N342" i="1"/>
  <c r="R342" i="1"/>
  <c r="S342" i="1" s="1"/>
  <c r="R334" i="1"/>
  <c r="S334" i="1" s="1"/>
  <c r="R447" i="1"/>
  <c r="S447" i="1" s="1"/>
  <c r="O447" i="1"/>
  <c r="R146" i="1"/>
  <c r="S146" i="1" s="1"/>
  <c r="O226" i="1"/>
  <c r="R269" i="1"/>
  <c r="S269" i="1" s="1"/>
  <c r="O382" i="1"/>
  <c r="R202" i="1"/>
  <c r="S202" i="1" s="1"/>
  <c r="O45" i="1"/>
  <c r="R123" i="1"/>
  <c r="S123" i="1" s="1"/>
  <c r="N123" i="1"/>
  <c r="O123" i="1"/>
  <c r="O34" i="1"/>
  <c r="N34" i="1"/>
  <c r="O202" i="1"/>
  <c r="O339" i="1"/>
  <c r="R339" i="1"/>
  <c r="S339" i="1" s="1"/>
  <c r="M355" i="1"/>
  <c r="R386" i="1"/>
  <c r="S386" i="1" s="1"/>
  <c r="O386" i="1"/>
  <c r="R399" i="1"/>
  <c r="S399" i="1" s="1"/>
  <c r="O399" i="1"/>
  <c r="O416" i="1"/>
  <c r="O777" i="1"/>
  <c r="R113" i="1"/>
  <c r="S113" i="1" s="1"/>
  <c r="R148" i="1"/>
  <c r="S148" i="1" s="1"/>
  <c r="O749" i="1"/>
  <c r="M181" i="1"/>
  <c r="R264" i="1"/>
  <c r="S264" i="1" s="1"/>
  <c r="R513" i="1"/>
  <c r="S513" i="1" s="1"/>
  <c r="N690" i="1"/>
  <c r="R690" i="1"/>
  <c r="S690" i="1" s="1"/>
  <c r="O690" i="1"/>
  <c r="M744" i="1"/>
  <c r="R514" i="1"/>
  <c r="S514" i="1" s="1"/>
  <c r="O514" i="1"/>
  <c r="R603" i="1"/>
  <c r="S603" i="1" s="1"/>
  <c r="R620" i="1"/>
  <c r="S620" i="1" s="1"/>
  <c r="R151" i="1"/>
  <c r="S151" i="1" s="1"/>
  <c r="O587" i="1"/>
  <c r="O182" i="1"/>
  <c r="M36" i="1"/>
  <c r="H36" i="1" s="1"/>
  <c r="M266" i="1"/>
  <c r="O423" i="1"/>
  <c r="O113" i="1"/>
  <c r="M317" i="1"/>
  <c r="O553" i="1"/>
  <c r="R693" i="1"/>
  <c r="S693" i="1" s="1"/>
  <c r="O693" i="1"/>
  <c r="R587" i="1"/>
  <c r="S587" i="1" s="1"/>
  <c r="N590" i="1"/>
  <c r="O590" i="1"/>
  <c r="M799" i="1"/>
  <c r="M263" i="1"/>
  <c r="R327" i="1"/>
  <c r="S327" i="1" s="1"/>
  <c r="R340" i="1"/>
  <c r="S340" i="1" s="1"/>
  <c r="R661" i="1"/>
  <c r="S661" i="1" s="1"/>
  <c r="R714" i="1"/>
  <c r="S714" i="1" s="1"/>
  <c r="O714" i="1"/>
  <c r="M731" i="1"/>
  <c r="R749" i="1"/>
  <c r="S749" i="1" s="1"/>
  <c r="O661" i="1"/>
  <c r="R237" i="1"/>
  <c r="S237" i="1" s="1"/>
  <c r="O237" i="1"/>
  <c r="O342" i="1"/>
  <c r="R388" i="1"/>
  <c r="S388" i="1" s="1"/>
  <c r="M524" i="1"/>
  <c r="O560" i="1"/>
  <c r="R611" i="1"/>
  <c r="S611" i="1" s="1"/>
  <c r="O611" i="1"/>
  <c r="M802" i="1"/>
  <c r="R253" i="1"/>
  <c r="S253" i="1" s="1"/>
  <c r="O11" i="1"/>
  <c r="M66" i="1"/>
  <c r="H66" i="1" s="1"/>
  <c r="N421" i="1"/>
  <c r="R421" i="1"/>
  <c r="S421" i="1" s="1"/>
  <c r="R701" i="1"/>
  <c r="S701" i="1" s="1"/>
  <c r="O388" i="1"/>
  <c r="O493" i="1"/>
  <c r="O253" i="1"/>
  <c r="R362" i="1"/>
  <c r="S362" i="1" s="1"/>
  <c r="R473" i="1"/>
  <c r="S473" i="1" s="1"/>
  <c r="O473" i="1"/>
  <c r="O563" i="1"/>
  <c r="O753" i="1"/>
  <c r="R753" i="1"/>
  <c r="S753" i="1" s="1"/>
  <c r="R34" i="1"/>
  <c r="O228" i="1"/>
  <c r="M73" i="1"/>
  <c r="H73" i="1" s="1"/>
  <c r="R666" i="1"/>
  <c r="S666" i="1" s="1"/>
  <c r="O666" i="1"/>
  <c r="O685" i="1"/>
  <c r="R685" i="1"/>
  <c r="S685" i="1" s="1"/>
  <c r="O738" i="1"/>
  <c r="R738" i="1"/>
  <c r="S738" i="1" s="1"/>
  <c r="R191" i="1"/>
  <c r="S191" i="1" s="1"/>
  <c r="O191" i="1"/>
  <c r="R256" i="1"/>
  <c r="S256" i="1" s="1"/>
  <c r="O256" i="1"/>
  <c r="R490" i="1"/>
  <c r="S490" i="1" s="1"/>
  <c r="O490" i="1"/>
  <c r="R747" i="1"/>
  <c r="S747" i="1" s="1"/>
  <c r="R764" i="1"/>
  <c r="S764" i="1" s="1"/>
  <c r="O764" i="1"/>
  <c r="O779" i="1"/>
  <c r="O301" i="1"/>
  <c r="O443" i="1"/>
  <c r="R630" i="1"/>
  <c r="S630" i="1" s="1"/>
  <c r="O579" i="1"/>
  <c r="O664" i="1"/>
  <c r="R664" i="1"/>
  <c r="S664" i="1" s="1"/>
  <c r="O88" i="1"/>
  <c r="M597" i="1"/>
  <c r="O84" i="1"/>
  <c r="R48" i="1"/>
  <c r="S48" i="1" s="1"/>
  <c r="O142" i="1"/>
  <c r="O165" i="1"/>
  <c r="O206" i="1"/>
  <c r="O39" i="1"/>
  <c r="O246" i="1"/>
  <c r="R409" i="1"/>
  <c r="S409" i="1" s="1"/>
  <c r="R614" i="1"/>
  <c r="S614" i="1" s="1"/>
  <c r="O683" i="1"/>
  <c r="R751" i="1"/>
  <c r="S751" i="1" s="1"/>
  <c r="M89" i="1"/>
  <c r="R338" i="1"/>
  <c r="S338" i="1" s="1"/>
  <c r="M426" i="1"/>
  <c r="R461" i="1"/>
  <c r="S461" i="1" s="1"/>
  <c r="O478" i="1"/>
  <c r="O598" i="1"/>
  <c r="R598" i="1"/>
  <c r="S598" i="1" s="1"/>
  <c r="M615" i="1"/>
  <c r="M632" i="1"/>
  <c r="R632" i="1"/>
  <c r="S632" i="1" s="1"/>
  <c r="R88" i="1"/>
  <c r="S88" i="1" s="1"/>
  <c r="R229" i="1"/>
  <c r="S229" i="1" s="1"/>
  <c r="O338" i="1"/>
  <c r="O752" i="1"/>
  <c r="O185" i="1"/>
  <c r="R234" i="1"/>
  <c r="S234" i="1" s="1"/>
  <c r="R691" i="1"/>
  <c r="S691" i="1" s="1"/>
  <c r="R276" i="1"/>
  <c r="S276" i="1" s="1"/>
  <c r="O276" i="1"/>
  <c r="M365" i="1"/>
  <c r="M504" i="1"/>
  <c r="R556" i="1"/>
  <c r="S556" i="1" s="1"/>
  <c r="R574" i="1"/>
  <c r="S574" i="1" s="1"/>
  <c r="R92" i="1"/>
  <c r="S92" i="1" s="1"/>
  <c r="O107" i="1"/>
  <c r="R49" i="1"/>
  <c r="S49" i="1" s="1"/>
  <c r="O136" i="1"/>
  <c r="O422" i="1"/>
  <c r="O555" i="1"/>
  <c r="O639" i="1"/>
  <c r="R725" i="1"/>
  <c r="S725" i="1" s="1"/>
  <c r="R590" i="1"/>
  <c r="S590" i="1" s="1"/>
  <c r="M742" i="1"/>
  <c r="R775" i="1"/>
  <c r="S775" i="1" s="1"/>
  <c r="O806" i="1"/>
  <c r="R185" i="1"/>
  <c r="S185" i="1" s="1"/>
  <c r="N82" i="1"/>
  <c r="O82" i="1"/>
  <c r="R82" i="1"/>
  <c r="S82" i="1" s="1"/>
  <c r="N26" i="3"/>
  <c r="M27" i="3"/>
  <c r="H27" i="3"/>
  <c r="I26" i="3"/>
  <c r="I30" i="3"/>
  <c r="H31" i="3"/>
  <c r="X31" i="3"/>
  <c r="W32" i="3"/>
  <c r="I15" i="3"/>
  <c r="N11" i="3"/>
  <c r="I25" i="3"/>
  <c r="N25" i="3"/>
  <c r="I29" i="3"/>
  <c r="H18" i="3"/>
  <c r="M31" i="3"/>
  <c r="AH6" i="3"/>
  <c r="N12" i="3"/>
  <c r="M18" i="3"/>
  <c r="R31" i="3"/>
  <c r="S27" i="3"/>
  <c r="X30" i="3"/>
  <c r="N16" i="3"/>
  <c r="I23" i="3"/>
  <c r="O13" i="3"/>
  <c r="O11" i="3"/>
  <c r="O15" i="3"/>
  <c r="O42" i="1" l="1"/>
  <c r="N72" i="1"/>
  <c r="O72" i="1"/>
  <c r="R72" i="1"/>
  <c r="S72" i="1" s="1"/>
  <c r="N50" i="1"/>
  <c r="O731" i="1"/>
  <c r="R504" i="1"/>
  <c r="S504" i="1" s="1"/>
  <c r="O597" i="1"/>
  <c r="N269" i="1"/>
  <c r="O524" i="1"/>
  <c r="K802" i="1"/>
  <c r="H802" i="1"/>
  <c r="R355" i="1"/>
  <c r="S355" i="1" s="1"/>
  <c r="H269" i="1"/>
  <c r="K305" i="1"/>
  <c r="H305" i="1"/>
  <c r="N59" i="1"/>
  <c r="H59" i="1"/>
  <c r="N31" i="1"/>
  <c r="H31" i="1"/>
  <c r="K290" i="1"/>
  <c r="H290" i="1"/>
  <c r="R742" i="1"/>
  <c r="S742" i="1" s="1"/>
  <c r="K731" i="1"/>
  <c r="H731" i="1"/>
  <c r="K209" i="1"/>
  <c r="H209" i="1"/>
  <c r="K325" i="1"/>
  <c r="H325" i="1"/>
  <c r="K237" i="1"/>
  <c r="H237" i="1"/>
  <c r="K233" i="1"/>
  <c r="H233" i="1"/>
  <c r="K574" i="1"/>
  <c r="H574" i="1"/>
  <c r="K747" i="1"/>
  <c r="H747" i="1"/>
  <c r="K426" i="1"/>
  <c r="H426" i="1"/>
  <c r="N18" i="1"/>
  <c r="H18" i="1"/>
  <c r="K154" i="1"/>
  <c r="H154" i="1"/>
  <c r="K454" i="1"/>
  <c r="H454" i="1"/>
  <c r="K744" i="1"/>
  <c r="H744" i="1"/>
  <c r="K317" i="1"/>
  <c r="H317" i="1"/>
  <c r="K142" i="1"/>
  <c r="H142" i="1"/>
  <c r="K742" i="1"/>
  <c r="H742" i="1"/>
  <c r="K597" i="1"/>
  <c r="H597" i="1"/>
  <c r="K229" i="1"/>
  <c r="H229" i="1"/>
  <c r="K184" i="1"/>
  <c r="H184" i="1"/>
  <c r="K365" i="1"/>
  <c r="H365" i="1"/>
  <c r="K266" i="1"/>
  <c r="H266" i="1"/>
  <c r="K182" i="1"/>
  <c r="H182" i="1"/>
  <c r="K524" i="1"/>
  <c r="H524" i="1"/>
  <c r="N10" i="1"/>
  <c r="H10" i="1"/>
  <c r="K632" i="1"/>
  <c r="H632" i="1"/>
  <c r="K234" i="1"/>
  <c r="H234" i="1"/>
  <c r="K338" i="1"/>
  <c r="H338" i="1"/>
  <c r="K504" i="1"/>
  <c r="H504" i="1"/>
  <c r="K186" i="1"/>
  <c r="H186" i="1"/>
  <c r="K615" i="1"/>
  <c r="H615" i="1"/>
  <c r="K799" i="1"/>
  <c r="H799" i="1"/>
  <c r="K181" i="1"/>
  <c r="H181" i="1"/>
  <c r="K461" i="1"/>
  <c r="H461" i="1"/>
  <c r="K471" i="1"/>
  <c r="H471" i="1"/>
  <c r="K355" i="1"/>
  <c r="H355" i="1"/>
  <c r="K151" i="1"/>
  <c r="H151" i="1"/>
  <c r="K170" i="1"/>
  <c r="H170" i="1"/>
  <c r="K280" i="1"/>
  <c r="H280" i="1"/>
  <c r="K137" i="1"/>
  <c r="H137" i="1"/>
  <c r="K118" i="1"/>
  <c r="H118" i="1"/>
  <c r="K263" i="1"/>
  <c r="H263" i="1"/>
  <c r="K89" i="1"/>
  <c r="H89" i="1"/>
  <c r="K463" i="1"/>
  <c r="H463" i="1"/>
  <c r="K171" i="1"/>
  <c r="H171" i="1"/>
  <c r="K367" i="1"/>
  <c r="H367" i="1"/>
  <c r="S31" i="1"/>
  <c r="S59" i="1"/>
  <c r="O803" i="1"/>
  <c r="O36" i="1"/>
  <c r="R615" i="1"/>
  <c r="S615" i="1" s="1"/>
  <c r="S10" i="1"/>
  <c r="R80" i="1"/>
  <c r="M80" i="1"/>
  <c r="O754" i="1"/>
  <c r="M754" i="1"/>
  <c r="M99" i="1"/>
  <c r="M704" i="1"/>
  <c r="M432" i="1"/>
  <c r="M189" i="1"/>
  <c r="O589" i="1"/>
  <c r="M589" i="1"/>
  <c r="O494" i="1"/>
  <c r="M494" i="1"/>
  <c r="R153" i="1"/>
  <c r="S153" i="1" s="1"/>
  <c r="M153" i="1"/>
  <c r="M686" i="1"/>
  <c r="M326" i="1"/>
  <c r="M634" i="1"/>
  <c r="M319" i="1"/>
  <c r="M548" i="1"/>
  <c r="M523" i="1"/>
  <c r="O491" i="1"/>
  <c r="M491" i="1"/>
  <c r="N491" i="1" s="1"/>
  <c r="O279" i="1"/>
  <c r="M279" i="1"/>
  <c r="M398" i="1"/>
  <c r="M101" i="1"/>
  <c r="M169" i="1"/>
  <c r="O78" i="1"/>
  <c r="M78" i="1"/>
  <c r="O720" i="1"/>
  <c r="M720" i="1"/>
  <c r="M457" i="1"/>
  <c r="M675" i="1"/>
  <c r="M531" i="1"/>
  <c r="M219" i="1"/>
  <c r="M149" i="1"/>
  <c r="O756" i="1"/>
  <c r="M756" i="1"/>
  <c r="M453" i="1"/>
  <c r="M235" i="1"/>
  <c r="M259" i="1"/>
  <c r="O492" i="1"/>
  <c r="M492" i="1"/>
  <c r="N492" i="1" s="1"/>
  <c r="M570" i="1"/>
  <c r="M188" i="1"/>
  <c r="M557" i="1"/>
  <c r="M292" i="1"/>
  <c r="M619" i="1"/>
  <c r="M809" i="1"/>
  <c r="M138" i="1"/>
  <c r="M323" i="1"/>
  <c r="N234" i="1"/>
  <c r="O470" i="1"/>
  <c r="M470" i="1"/>
  <c r="O380" i="1"/>
  <c r="M380" i="1"/>
  <c r="R65" i="1"/>
  <c r="M65" i="1"/>
  <c r="O236" i="1"/>
  <c r="M236" i="1"/>
  <c r="M67" i="1"/>
  <c r="M287" i="1"/>
  <c r="M224" i="1"/>
  <c r="M116" i="1"/>
  <c r="M201" i="1"/>
  <c r="M684" i="1"/>
  <c r="N118" i="1"/>
  <c r="O378" i="1"/>
  <c r="M378" i="1"/>
  <c r="N378" i="1" s="1"/>
  <c r="M800" i="1"/>
  <c r="M351" i="1"/>
  <c r="M405" i="1"/>
  <c r="R558" i="1"/>
  <c r="S558" i="1" s="1"/>
  <c r="M558" i="1"/>
  <c r="N558" i="1" s="1"/>
  <c r="M515" i="1"/>
  <c r="M604" i="1"/>
  <c r="M780" i="1"/>
  <c r="M168" i="1"/>
  <c r="O543" i="1"/>
  <c r="M543" i="1"/>
  <c r="M334" i="1"/>
  <c r="M618" i="1"/>
  <c r="M258" i="1"/>
  <c r="M483" i="1"/>
  <c r="M739" i="1"/>
  <c r="O412" i="1"/>
  <c r="M412" i="1"/>
  <c r="N412" i="1" s="1"/>
  <c r="O16" i="1"/>
  <c r="M16" i="1"/>
  <c r="R150" i="1"/>
  <c r="S150" i="1" s="1"/>
  <c r="M150" i="1"/>
  <c r="M600" i="1"/>
  <c r="O516" i="1"/>
  <c r="M516" i="1"/>
  <c r="N516" i="1" s="1"/>
  <c r="M456" i="1"/>
  <c r="M86" i="1"/>
  <c r="R410" i="1"/>
  <c r="S410" i="1" s="1"/>
  <c r="M410" i="1"/>
  <c r="M520" i="1"/>
  <c r="M625" i="1"/>
  <c r="N151" i="1"/>
  <c r="M785" i="1"/>
  <c r="R221" i="1"/>
  <c r="S221" i="1" s="1"/>
  <c r="M221" i="1"/>
  <c r="M390" i="1"/>
  <c r="M666" i="1"/>
  <c r="M473" i="1"/>
  <c r="M391" i="1"/>
  <c r="O312" i="1"/>
  <c r="M312" i="1"/>
  <c r="M540" i="1"/>
  <c r="R782" i="1"/>
  <c r="S782" i="1" s="1"/>
  <c r="M782" i="1"/>
  <c r="N782" i="1" s="1"/>
  <c r="M498" i="1"/>
  <c r="M586" i="1"/>
  <c r="M763" i="1"/>
  <c r="M152" i="1"/>
  <c r="M264" i="1"/>
  <c r="R433" i="1"/>
  <c r="S433" i="1" s="1"/>
  <c r="M433" i="1"/>
  <c r="M111" i="1"/>
  <c r="M437" i="1"/>
  <c r="M176" i="1"/>
  <c r="R320" i="1"/>
  <c r="S320" i="1" s="1"/>
  <c r="M320" i="1"/>
  <c r="M801" i="1"/>
  <c r="M702" i="1"/>
  <c r="O255" i="1"/>
  <c r="M255" i="1"/>
  <c r="M23" i="1"/>
  <c r="M486" i="1"/>
  <c r="M100" i="1"/>
  <c r="M676" i="1"/>
  <c r="M480" i="1"/>
  <c r="M306" i="1"/>
  <c r="M503" i="1"/>
  <c r="M403" i="1"/>
  <c r="N171" i="1"/>
  <c r="N290" i="1"/>
  <c r="M769" i="1"/>
  <c r="M381" i="1"/>
  <c r="M122" i="1"/>
  <c r="M332" i="1"/>
  <c r="R475" i="1"/>
  <c r="S475" i="1" s="1"/>
  <c r="M475" i="1"/>
  <c r="M363" i="1"/>
  <c r="R522" i="1"/>
  <c r="S522" i="1" s="1"/>
  <c r="M522" i="1"/>
  <c r="M765" i="1"/>
  <c r="M479" i="1"/>
  <c r="R569" i="1"/>
  <c r="S569" i="1" s="1"/>
  <c r="M569" i="1"/>
  <c r="M745" i="1"/>
  <c r="M64" i="1"/>
  <c r="M767" i="1"/>
  <c r="M33" i="1"/>
  <c r="M374" i="1"/>
  <c r="M595" i="1"/>
  <c r="M30" i="1"/>
  <c r="O466" i="1"/>
  <c r="M466" i="1"/>
  <c r="O193" i="1"/>
  <c r="M193" i="1"/>
  <c r="M197" i="1"/>
  <c r="M671" i="1"/>
  <c r="M51" i="1"/>
  <c r="O735" i="1"/>
  <c r="M735" i="1"/>
  <c r="R368" i="1"/>
  <c r="S368" i="1" s="1"/>
  <c r="M368" i="1"/>
  <c r="M811" i="1"/>
  <c r="O284" i="1"/>
  <c r="M284" i="1"/>
  <c r="O440" i="1"/>
  <c r="M440" i="1"/>
  <c r="M362" i="1"/>
  <c r="M345" i="1"/>
  <c r="O733" i="1"/>
  <c r="M733" i="1"/>
  <c r="O487" i="1"/>
  <c r="M487" i="1"/>
  <c r="N487" i="1" s="1"/>
  <c r="R748" i="1"/>
  <c r="S748" i="1" s="1"/>
  <c r="M748" i="1"/>
  <c r="M444" i="1"/>
  <c r="M552" i="1"/>
  <c r="M726" i="1"/>
  <c r="M47" i="1"/>
  <c r="M131" i="1"/>
  <c r="M755" i="1"/>
  <c r="M167" i="1"/>
  <c r="M795" i="1"/>
  <c r="M242" i="1"/>
  <c r="M582" i="1"/>
  <c r="M467" i="1"/>
  <c r="M599" i="1"/>
  <c r="O449" i="1"/>
  <c r="M449" i="1"/>
  <c r="O109" i="1"/>
  <c r="M109" i="1"/>
  <c r="M163" i="1"/>
  <c r="M698" i="1"/>
  <c r="M26" i="1"/>
  <c r="M617" i="1"/>
  <c r="M455" i="1"/>
  <c r="M488" i="1"/>
  <c r="M712" i="1"/>
  <c r="M354" i="1"/>
  <c r="N137" i="1"/>
  <c r="N154" i="1"/>
  <c r="N237" i="1"/>
  <c r="R469" i="1"/>
  <c r="S469" i="1" s="1"/>
  <c r="M469" i="1"/>
  <c r="R476" i="1"/>
  <c r="S476" i="1" s="1"/>
  <c r="M476" i="1"/>
  <c r="M613" i="1"/>
  <c r="O711" i="1"/>
  <c r="M711" i="1"/>
  <c r="O585" i="1"/>
  <c r="M585" i="1"/>
  <c r="M601" i="1"/>
  <c r="M429" i="1"/>
  <c r="M180" i="1"/>
  <c r="M220" i="1"/>
  <c r="M79" i="1"/>
  <c r="M406" i="1"/>
  <c r="R565" i="1"/>
  <c r="S565" i="1" s="1"/>
  <c r="M565" i="1"/>
  <c r="M303" i="1"/>
  <c r="S18" i="1"/>
  <c r="M797" i="1"/>
  <c r="M356" i="1"/>
  <c r="O174" i="1"/>
  <c r="M174" i="1"/>
  <c r="O322" i="1"/>
  <c r="M322" i="1"/>
  <c r="O394" i="1"/>
  <c r="M394" i="1"/>
  <c r="R696" i="1"/>
  <c r="S696" i="1" s="1"/>
  <c r="M696" i="1"/>
  <c r="M132" i="1"/>
  <c r="M681" i="1"/>
  <c r="R199" i="1"/>
  <c r="S199" i="1" s="1"/>
  <c r="M199" i="1"/>
  <c r="M128" i="1"/>
  <c r="M583" i="1"/>
  <c r="M460" i="1"/>
  <c r="M736" i="1"/>
  <c r="M120" i="1"/>
  <c r="M760" i="1"/>
  <c r="O85" i="1"/>
  <c r="M85" i="1"/>
  <c r="O347" i="1"/>
  <c r="M347" i="1"/>
  <c r="M98" i="1"/>
  <c r="O442" i="1"/>
  <c r="M442" i="1"/>
  <c r="O609" i="1"/>
  <c r="M609" i="1"/>
  <c r="N609" i="1" s="1"/>
  <c r="R175" i="1"/>
  <c r="S175" i="1" s="1"/>
  <c r="M175" i="1"/>
  <c r="N175" i="1" s="1"/>
  <c r="M277" i="1"/>
  <c r="M768" i="1"/>
  <c r="N142" i="1"/>
  <c r="R245" i="1"/>
  <c r="S245" i="1" s="1"/>
  <c r="M245" i="1"/>
  <c r="M474" i="1"/>
  <c r="M591" i="1"/>
  <c r="M710" i="1"/>
  <c r="M578" i="1"/>
  <c r="M117" i="1"/>
  <c r="M594" i="1"/>
  <c r="M252" i="1"/>
  <c r="M135" i="1"/>
  <c r="M379" i="1"/>
  <c r="M534" i="1"/>
  <c r="M561" i="1"/>
  <c r="M295" i="1"/>
  <c r="M637" i="1"/>
  <c r="R352" i="1"/>
  <c r="S352" i="1" s="1"/>
  <c r="M352" i="1"/>
  <c r="O796" i="1"/>
  <c r="M796" i="1"/>
  <c r="N796" i="1" s="1"/>
  <c r="O329" i="1"/>
  <c r="M329" i="1"/>
  <c r="R225" i="1"/>
  <c r="S225" i="1" s="1"/>
  <c r="M225" i="1"/>
  <c r="M713" i="1"/>
  <c r="M709" i="1"/>
  <c r="R28" i="1"/>
  <c r="M28" i="1"/>
  <c r="R110" i="1"/>
  <c r="S110" i="1" s="1"/>
  <c r="M110" i="1"/>
  <c r="N110" i="1" s="1"/>
  <c r="M160" i="1"/>
  <c r="M450" i="1"/>
  <c r="M413" i="1"/>
  <c r="M636" i="1"/>
  <c r="O677" i="1"/>
  <c r="M677" i="1"/>
  <c r="M315" i="1"/>
  <c r="M434" i="1"/>
  <c r="M497" i="1"/>
  <c r="M96" i="1"/>
  <c r="M689" i="1"/>
  <c r="M321" i="1"/>
  <c r="M791" i="1"/>
  <c r="M536" i="1"/>
  <c r="M373" i="1"/>
  <c r="M774" i="1"/>
  <c r="R208" i="1"/>
  <c r="S208" i="1" s="1"/>
  <c r="M208" i="1"/>
  <c r="M779" i="1"/>
  <c r="O68" i="1"/>
  <c r="M68" i="1"/>
  <c r="M198" i="1"/>
  <c r="M708" i="1"/>
  <c r="M212" i="1"/>
  <c r="M790" i="1"/>
  <c r="M519" i="1"/>
  <c r="M293" i="1"/>
  <c r="N305" i="1"/>
  <c r="O757" i="1"/>
  <c r="M757" i="1"/>
  <c r="O299" i="1"/>
  <c r="M299" i="1"/>
  <c r="R624" i="1"/>
  <c r="S624" i="1" s="1"/>
  <c r="M624" i="1"/>
  <c r="M584" i="1"/>
  <c r="M667" i="1"/>
  <c r="M518" i="1"/>
  <c r="M411" i="1"/>
  <c r="R674" i="1"/>
  <c r="S674" i="1" s="1"/>
  <c r="M674" i="1"/>
  <c r="M213" i="1"/>
  <c r="M783" i="1"/>
  <c r="M530" i="1"/>
  <c r="M428" i="1"/>
  <c r="M335" i="1"/>
  <c r="M482" i="1"/>
  <c r="M761" i="1"/>
  <c r="M723" i="1"/>
  <c r="R156" i="1"/>
  <c r="S156" i="1" s="1"/>
  <c r="M156" i="1"/>
  <c r="M596" i="1"/>
  <c r="O254" i="1"/>
  <c r="M254" i="1"/>
  <c r="R593" i="1"/>
  <c r="S593" i="1" s="1"/>
  <c r="M593" i="1"/>
  <c r="O41" i="1"/>
  <c r="M41" i="1"/>
  <c r="M418" i="1"/>
  <c r="M641" i="1"/>
  <c r="M285" i="1"/>
  <c r="M286" i="1"/>
  <c r="M127" i="1"/>
  <c r="M644" i="1"/>
  <c r="M222" i="1"/>
  <c r="R706" i="1"/>
  <c r="S706" i="1" s="1"/>
  <c r="M706" i="1"/>
  <c r="M133" i="1"/>
  <c r="M580" i="1"/>
  <c r="O729" i="1"/>
  <c r="M729" i="1"/>
  <c r="N729" i="1" s="1"/>
  <c r="M177" i="1"/>
  <c r="R240" i="1"/>
  <c r="S240" i="1" s="1"/>
  <c r="M240" i="1"/>
  <c r="R75" i="1"/>
  <c r="M75" i="1"/>
  <c r="M32" i="1"/>
  <c r="M603" i="1"/>
  <c r="M672" i="1"/>
  <c r="M358" i="1"/>
  <c r="M157" i="1"/>
  <c r="M53" i="1"/>
  <c r="M243" i="1"/>
  <c r="M272" i="1"/>
  <c r="M499" i="1"/>
  <c r="M216" i="1"/>
  <c r="M271" i="1"/>
  <c r="M743" i="1"/>
  <c r="M446" i="1"/>
  <c r="M435" i="1"/>
  <c r="M24" i="1"/>
  <c r="M121" i="1"/>
  <c r="M758" i="1"/>
  <c r="M648" i="1"/>
  <c r="N325" i="1"/>
  <c r="N229" i="1"/>
  <c r="O610" i="1"/>
  <c r="M610" i="1"/>
  <c r="M737" i="1"/>
  <c r="M310" i="1"/>
  <c r="M215" i="1"/>
  <c r="M526" i="1"/>
  <c r="M669" i="1"/>
  <c r="O15" i="1"/>
  <c r="M15" i="1"/>
  <c r="R481" i="1"/>
  <c r="S481" i="1" s="1"/>
  <c r="M481" i="1"/>
  <c r="M159" i="1"/>
  <c r="O366" i="1"/>
  <c r="M366" i="1"/>
  <c r="O576" i="1"/>
  <c r="M576" i="1"/>
  <c r="O545" i="1"/>
  <c r="M545" i="1"/>
  <c r="N545" i="1" s="1"/>
  <c r="M567" i="1"/>
  <c r="M419" i="1"/>
  <c r="M262" i="1"/>
  <c r="M178" i="1"/>
  <c r="O296" i="1"/>
  <c r="M296" i="1"/>
  <c r="O401" i="1"/>
  <c r="M401" i="1"/>
  <c r="O781" i="1"/>
  <c r="M781" i="1"/>
  <c r="M668" i="1"/>
  <c r="M162" i="1"/>
  <c r="M507" i="1"/>
  <c r="M445" i="1"/>
  <c r="M506" i="1"/>
  <c r="M746" i="1"/>
  <c r="R651" i="1"/>
  <c r="S651" i="1" s="1"/>
  <c r="M651" i="1"/>
  <c r="M385" i="1"/>
  <c r="M810" i="1"/>
  <c r="M402" i="1"/>
  <c r="R126" i="1"/>
  <c r="S126" i="1" s="1"/>
  <c r="M126" i="1"/>
  <c r="R61" i="1"/>
  <c r="M61" i="1"/>
  <c r="M727" i="1"/>
  <c r="M633" i="1"/>
  <c r="O629" i="1"/>
  <c r="M629" i="1"/>
  <c r="M318" i="1"/>
  <c r="M436" i="1"/>
  <c r="M207" i="1"/>
  <c r="M344" i="1"/>
  <c r="M513" i="1"/>
  <c r="M694" i="1"/>
  <c r="M283" i="1"/>
  <c r="M247" i="1"/>
  <c r="M478" i="1"/>
  <c r="R420" i="1"/>
  <c r="S420" i="1" s="1"/>
  <c r="M420" i="1"/>
  <c r="M298" i="1"/>
  <c r="O692" i="1"/>
  <c r="M692" i="1"/>
  <c r="M646" i="1"/>
  <c r="M808" i="1"/>
  <c r="O71" i="1"/>
  <c r="M71" i="1"/>
  <c r="R750" i="1"/>
  <c r="S750" i="1" s="1"/>
  <c r="M750" i="1"/>
  <c r="O662" i="1"/>
  <c r="M662" i="1"/>
  <c r="N662" i="1" s="1"/>
  <c r="O407" i="1"/>
  <c r="M407" i="1"/>
  <c r="O311" i="1"/>
  <c r="M311" i="1"/>
  <c r="M501" i="1"/>
  <c r="M626" i="1"/>
  <c r="M472" i="1"/>
  <c r="M83" i="1"/>
  <c r="M265" i="1"/>
  <c r="M336" i="1"/>
  <c r="O805" i="1"/>
  <c r="M805" i="1"/>
  <c r="M700" i="1"/>
  <c r="O734" i="1"/>
  <c r="M734" i="1"/>
  <c r="R331" i="1"/>
  <c r="S331" i="1" s="1"/>
  <c r="M331" i="1"/>
  <c r="R645" i="1"/>
  <c r="S645" i="1" s="1"/>
  <c r="M645" i="1"/>
  <c r="O660" i="1"/>
  <c r="M660" i="1"/>
  <c r="N660" i="1" s="1"/>
  <c r="O304" i="1"/>
  <c r="M304" i="1"/>
  <c r="M792" i="1"/>
  <c r="M309" i="1"/>
  <c r="M232" i="1"/>
  <c r="M717" i="1"/>
  <c r="O241" i="1"/>
  <c r="M241" i="1"/>
  <c r="M417" i="1"/>
  <c r="R424" i="1"/>
  <c r="S424" i="1" s="1"/>
  <c r="M424" i="1"/>
  <c r="M703" i="1"/>
  <c r="M387" i="1"/>
  <c r="M778" i="1"/>
  <c r="M803" i="1"/>
  <c r="M93" i="1"/>
  <c r="M300" i="1"/>
  <c r="M194" i="1"/>
  <c r="O217" i="1"/>
  <c r="M217" i="1"/>
  <c r="M268" i="1"/>
  <c r="O267" i="1"/>
  <c r="M267" i="1"/>
  <c r="M397" i="1"/>
  <c r="M370" i="1"/>
  <c r="M218" i="1"/>
  <c r="M770" i="1"/>
  <c r="O679" i="1"/>
  <c r="M679" i="1"/>
  <c r="R788" i="1"/>
  <c r="S788" i="1" s="1"/>
  <c r="M788" i="1"/>
  <c r="M282" i="1"/>
  <c r="R608" i="1"/>
  <c r="S608" i="1" s="1"/>
  <c r="M608" i="1"/>
  <c r="M620" i="1"/>
  <c r="M654" i="1"/>
  <c r="M384" i="1"/>
  <c r="M20" i="1"/>
  <c r="M343" i="1"/>
  <c r="O724" i="1"/>
  <c r="M724" i="1"/>
  <c r="R227" i="1"/>
  <c r="S227" i="1" s="1"/>
  <c r="M227" i="1"/>
  <c r="M484" i="1"/>
  <c r="M650" i="1"/>
  <c r="M357" i="1"/>
  <c r="M308" i="1"/>
  <c r="M635" i="1"/>
  <c r="M538" i="1"/>
  <c r="M547" i="1"/>
  <c r="M579" i="1"/>
  <c r="R807" i="1"/>
  <c r="S807" i="1" s="1"/>
  <c r="M807" i="1"/>
  <c r="R787" i="1"/>
  <c r="S787" i="1" s="1"/>
  <c r="M787" i="1"/>
  <c r="M200" i="1"/>
  <c r="M560" i="1"/>
  <c r="M340" i="1"/>
  <c r="R43" i="1"/>
  <c r="M43" i="1"/>
  <c r="R223" i="1"/>
  <c r="S223" i="1" s="1"/>
  <c r="M223" i="1"/>
  <c r="R568" i="1"/>
  <c r="S568" i="1" s="1"/>
  <c r="M568" i="1"/>
  <c r="M655" i="1"/>
  <c r="M777" i="1"/>
  <c r="M307" i="1"/>
  <c r="M38" i="1"/>
  <c r="M468" i="1"/>
  <c r="M230" i="1"/>
  <c r="M173" i="1"/>
  <c r="M119" i="1"/>
  <c r="N747" i="1"/>
  <c r="M70" i="1"/>
  <c r="M663" i="1"/>
  <c r="M566" i="1"/>
  <c r="M653" i="1"/>
  <c r="M427" i="1"/>
  <c r="M572" i="1"/>
  <c r="M549" i="1"/>
  <c r="M104" i="1"/>
  <c r="M214" i="1"/>
  <c r="M112" i="1"/>
  <c r="M509" i="1"/>
  <c r="M144" i="1"/>
  <c r="N233" i="1"/>
  <c r="M606" i="1"/>
  <c r="R511" i="1"/>
  <c r="S511" i="1" s="1"/>
  <c r="M511" i="1"/>
  <c r="R69" i="1"/>
  <c r="M69" i="1"/>
  <c r="M532" i="1"/>
  <c r="M313" i="1"/>
  <c r="O333" i="1"/>
  <c r="M333" i="1"/>
  <c r="N333" i="1" s="1"/>
  <c r="M562" i="1"/>
  <c r="R392" i="1"/>
  <c r="S392" i="1" s="1"/>
  <c r="M392" i="1"/>
  <c r="N392" i="1" s="1"/>
  <c r="O408" i="1"/>
  <c r="M408" i="1"/>
  <c r="M719" i="1"/>
  <c r="O294" i="1"/>
  <c r="M294" i="1"/>
  <c r="M415" i="1"/>
  <c r="R134" i="1"/>
  <c r="S134" i="1" s="1"/>
  <c r="M134" i="1"/>
  <c r="M95" i="1"/>
  <c r="M462" i="1"/>
  <c r="N462" i="1" s="1"/>
  <c r="R139" i="1"/>
  <c r="S139" i="1" s="1"/>
  <c r="M139" i="1"/>
  <c r="M12" i="1"/>
  <c r="N471" i="1"/>
  <c r="M291" i="1"/>
  <c r="O477" i="1"/>
  <c r="M477" i="1"/>
  <c r="M550" i="1"/>
  <c r="M360" i="1"/>
  <c r="R35" i="1"/>
  <c r="M35" i="1"/>
  <c r="M793" i="1"/>
  <c r="M652" i="1"/>
  <c r="M192" i="1"/>
  <c r="M577" i="1"/>
  <c r="O512" i="1"/>
  <c r="M512" i="1"/>
  <c r="R289" i="1"/>
  <c r="S289" i="1" s="1"/>
  <c r="M289" i="1"/>
  <c r="M510" i="1"/>
  <c r="M496" i="1"/>
  <c r="M464" i="1"/>
  <c r="M29" i="1"/>
  <c r="M108" i="1"/>
  <c r="M732" i="1"/>
  <c r="M353" i="1"/>
  <c r="M495" i="1"/>
  <c r="M375" i="1"/>
  <c r="M249" i="1"/>
  <c r="R281" i="1"/>
  <c r="S281" i="1" s="1"/>
  <c r="M281" i="1"/>
  <c r="N281" i="1" s="1"/>
  <c r="M361" i="1"/>
  <c r="M612" i="1"/>
  <c r="O324" i="1"/>
  <c r="M324" i="1"/>
  <c r="M395" i="1"/>
  <c r="M563" i="1"/>
  <c r="R57" i="1"/>
  <c r="M57" i="1"/>
  <c r="M250" i="1"/>
  <c r="O161" i="1"/>
  <c r="M161" i="1"/>
  <c r="M525" i="1"/>
  <c r="M502" i="1"/>
  <c r="M147" i="1"/>
  <c r="M722" i="1"/>
  <c r="N184" i="1"/>
  <c r="O55" i="1"/>
  <c r="M55" i="1"/>
  <c r="R575" i="1"/>
  <c r="S575" i="1" s="1"/>
  <c r="M575" i="1"/>
  <c r="M798" i="1"/>
  <c r="M441" i="1"/>
  <c r="M539" i="1"/>
  <c r="R659" i="1"/>
  <c r="S659" i="1" s="1"/>
  <c r="M659" i="1"/>
  <c r="M571" i="1"/>
  <c r="M806" i="1"/>
  <c r="M718" i="1"/>
  <c r="M330" i="1"/>
  <c r="M452" i="1"/>
  <c r="M533" i="1"/>
  <c r="M762" i="1"/>
  <c r="M465" i="1"/>
  <c r="M776" i="1"/>
  <c r="M341" i="1"/>
  <c r="M22" i="1"/>
  <c r="M784" i="1"/>
  <c r="R314" i="1"/>
  <c r="S314" i="1" s="1"/>
  <c r="M314" i="1"/>
  <c r="R56" i="1"/>
  <c r="M56" i="1"/>
  <c r="M346" i="1"/>
  <c r="M656" i="1"/>
  <c r="O54" i="1"/>
  <c r="M54" i="1"/>
  <c r="R721" i="1"/>
  <c r="S721" i="1" s="1"/>
  <c r="M721" i="1"/>
  <c r="M27" i="1"/>
  <c r="R431" i="1"/>
  <c r="S431" i="1" s="1"/>
  <c r="M431" i="1"/>
  <c r="M396" i="1"/>
  <c r="M400" i="1"/>
  <c r="M129" i="1"/>
  <c r="R665" i="1"/>
  <c r="S665" i="1" s="1"/>
  <c r="M665" i="1"/>
  <c r="R682" i="1"/>
  <c r="S682" i="1" s="1"/>
  <c r="M682" i="1"/>
  <c r="R316" i="1"/>
  <c r="S316" i="1" s="1"/>
  <c r="M316" i="1"/>
  <c r="M627" i="1"/>
  <c r="O642" i="1"/>
  <c r="M642" i="1"/>
  <c r="R638" i="1"/>
  <c r="S638" i="1" s="1"/>
  <c r="M638" i="1"/>
  <c r="M794" i="1"/>
  <c r="M328" i="1"/>
  <c r="O485" i="1"/>
  <c r="M485" i="1"/>
  <c r="N485" i="1" s="1"/>
  <c r="M414" i="1"/>
  <c r="O383" i="1"/>
  <c r="M383" i="1"/>
  <c r="N383" i="1" s="1"/>
  <c r="M517" i="1"/>
  <c r="M114" i="1"/>
  <c r="M649" i="1"/>
  <c r="M631" i="1"/>
  <c r="O74" i="1"/>
  <c r="M74" i="1"/>
  <c r="M364" i="1"/>
  <c r="M544" i="1"/>
  <c r="R297" i="1"/>
  <c r="S297" i="1" s="1"/>
  <c r="M297" i="1"/>
  <c r="O500" i="1"/>
  <c r="M500" i="1"/>
  <c r="M190" i="1"/>
  <c r="R564" i="1"/>
  <c r="S564" i="1" s="1"/>
  <c r="M564" i="1"/>
  <c r="O448" i="1"/>
  <c r="M448" i="1"/>
  <c r="M741" i="1"/>
  <c r="M239" i="1"/>
  <c r="R37" i="1"/>
  <c r="M37" i="1"/>
  <c r="O40" i="1"/>
  <c r="M40" i="1"/>
  <c r="M628" i="1"/>
  <c r="M670" i="1"/>
  <c r="M14" i="1"/>
  <c r="M697" i="1"/>
  <c r="R393" i="1"/>
  <c r="S393" i="1" s="1"/>
  <c r="M393" i="1"/>
  <c r="M546" i="1"/>
  <c r="R607" i="1"/>
  <c r="S607" i="1" s="1"/>
  <c r="M607" i="1"/>
  <c r="O766" i="1"/>
  <c r="M766" i="1"/>
  <c r="O140" i="1"/>
  <c r="M140" i="1"/>
  <c r="M369" i="1"/>
  <c r="M371" i="1"/>
  <c r="M288" i="1"/>
  <c r="M46" i="1"/>
  <c r="O179" i="1"/>
  <c r="M179" i="1"/>
  <c r="M425" i="1"/>
  <c r="R705" i="1"/>
  <c r="S705" i="1" s="1"/>
  <c r="M705" i="1"/>
  <c r="R673" i="1"/>
  <c r="S673" i="1" s="1"/>
  <c r="M673" i="1"/>
  <c r="R657" i="1"/>
  <c r="S657" i="1" s="1"/>
  <c r="M657" i="1"/>
  <c r="O115" i="1"/>
  <c r="M115" i="1"/>
  <c r="R695" i="1"/>
  <c r="S695" i="1" s="1"/>
  <c r="M695" i="1"/>
  <c r="O489" i="1"/>
  <c r="M489" i="1"/>
  <c r="M622" i="1"/>
  <c r="R621" i="1"/>
  <c r="S621" i="1" s="1"/>
  <c r="M621" i="1"/>
  <c r="O103" i="1"/>
  <c r="M103" i="1"/>
  <c r="M528" i="1"/>
  <c r="R527" i="1"/>
  <c r="S527" i="1" s="1"/>
  <c r="M527" i="1"/>
  <c r="M643" i="1"/>
  <c r="M772" i="1"/>
  <c r="M771" i="1"/>
  <c r="M187" i="1"/>
  <c r="M542" i="1"/>
  <c r="M728" i="1"/>
  <c r="O551" i="1"/>
  <c r="M551" i="1"/>
  <c r="M602" i="1"/>
  <c r="M759" i="1"/>
  <c r="M244" i="1"/>
  <c r="M278" i="1"/>
  <c r="M688" i="1"/>
  <c r="M451" i="1"/>
  <c r="M647" i="1"/>
  <c r="M166" i="1"/>
  <c r="M62" i="1"/>
  <c r="M94" i="1"/>
  <c r="M17" i="1"/>
  <c r="M238" i="1"/>
  <c r="M389" i="1"/>
  <c r="M60" i="1"/>
  <c r="R348" i="1"/>
  <c r="S348" i="1" s="1"/>
  <c r="M348" i="1"/>
  <c r="O554" i="1"/>
  <c r="M554" i="1"/>
  <c r="M404" i="1"/>
  <c r="M687" i="1"/>
  <c r="M44" i="1"/>
  <c r="N170" i="1"/>
  <c r="N338" i="1"/>
  <c r="O207" i="1"/>
  <c r="R33" i="1"/>
  <c r="O116" i="1"/>
  <c r="R207" i="1"/>
  <c r="S207" i="1" s="1"/>
  <c r="R595" i="1"/>
  <c r="S595" i="1" s="1"/>
  <c r="R46" i="1"/>
  <c r="O625" i="1"/>
  <c r="R686" i="1"/>
  <c r="S686" i="1" s="1"/>
  <c r="R779" i="1"/>
  <c r="S779" i="1" s="1"/>
  <c r="R770" i="1"/>
  <c r="S770" i="1" s="1"/>
  <c r="O684" i="1"/>
  <c r="R606" i="1"/>
  <c r="S606" i="1" s="1"/>
  <c r="O133" i="1"/>
  <c r="R198" i="1"/>
  <c r="S198" i="1" s="1"/>
  <c r="O434" i="1"/>
  <c r="R765" i="1"/>
  <c r="S765" i="1" s="1"/>
  <c r="O168" i="1"/>
  <c r="O128" i="1"/>
  <c r="R572" i="1"/>
  <c r="S572" i="1" s="1"/>
  <c r="O169" i="1"/>
  <c r="R417" i="1"/>
  <c r="S417" i="1" s="1"/>
  <c r="O117" i="1"/>
  <c r="O200" i="1"/>
  <c r="R560" i="1"/>
  <c r="S560" i="1" s="1"/>
  <c r="O709" i="1"/>
  <c r="R732" i="1"/>
  <c r="S732" i="1" s="1"/>
  <c r="R404" i="1"/>
  <c r="S404" i="1" s="1"/>
  <c r="R746" i="1"/>
  <c r="S746" i="1" s="1"/>
  <c r="O244" i="1"/>
  <c r="O369" i="1"/>
  <c r="R197" i="1"/>
  <c r="S197" i="1" s="1"/>
  <c r="R44" i="1"/>
  <c r="O144" i="1"/>
  <c r="R215" i="1"/>
  <c r="S215" i="1" s="1"/>
  <c r="R480" i="1"/>
  <c r="S480" i="1" s="1"/>
  <c r="O722" i="1"/>
  <c r="O641" i="1"/>
  <c r="O580" i="1"/>
  <c r="O513" i="1"/>
  <c r="O688" i="1"/>
  <c r="R157" i="1"/>
  <c r="S157" i="1" s="1"/>
  <c r="O197" i="1"/>
  <c r="O292" i="1"/>
  <c r="R548" i="1"/>
  <c r="S548" i="1" s="1"/>
  <c r="R345" i="1"/>
  <c r="S345" i="1" s="1"/>
  <c r="O591" i="1"/>
  <c r="R292" i="1"/>
  <c r="S292" i="1" s="1"/>
  <c r="R806" i="1"/>
  <c r="S806" i="1" s="1"/>
  <c r="R99" i="1"/>
  <c r="S99" i="1" s="1"/>
  <c r="O620" i="1"/>
  <c r="R708" i="1"/>
  <c r="S708" i="1" s="1"/>
  <c r="R544" i="1"/>
  <c r="S544" i="1" s="1"/>
  <c r="R445" i="1"/>
  <c r="S445" i="1" s="1"/>
  <c r="O404" i="1"/>
  <c r="R398" i="1"/>
  <c r="S398" i="1" s="1"/>
  <c r="O62" i="1"/>
  <c r="O222" i="1"/>
  <c r="R478" i="1"/>
  <c r="S478" i="1" s="1"/>
  <c r="R460" i="1"/>
  <c r="S460" i="1" s="1"/>
  <c r="O772" i="1"/>
  <c r="R669" i="1"/>
  <c r="S669" i="1" s="1"/>
  <c r="R771" i="1"/>
  <c r="S771" i="1" s="1"/>
  <c r="R434" i="1"/>
  <c r="S434" i="1" s="1"/>
  <c r="R534" i="1"/>
  <c r="S534" i="1" s="1"/>
  <c r="R120" i="1"/>
  <c r="S120" i="1" s="1"/>
  <c r="O328" i="1"/>
  <c r="R795" i="1"/>
  <c r="S795" i="1" s="1"/>
  <c r="O14" i="1"/>
  <c r="R344" i="1"/>
  <c r="S344" i="1" s="1"/>
  <c r="O755" i="1"/>
  <c r="O689" i="1"/>
  <c r="O344" i="1"/>
  <c r="O602" i="1"/>
  <c r="R755" i="1"/>
  <c r="S755" i="1" s="1"/>
  <c r="R618" i="1"/>
  <c r="S618" i="1" s="1"/>
  <c r="O760" i="1"/>
  <c r="R689" i="1"/>
  <c r="S689" i="1" s="1"/>
  <c r="R286" i="1"/>
  <c r="S286" i="1" s="1"/>
  <c r="O381" i="1"/>
  <c r="O340" i="1"/>
  <c r="R567" i="1"/>
  <c r="S567" i="1" s="1"/>
  <c r="R303" i="1"/>
  <c r="S303" i="1" s="1"/>
  <c r="O295" i="1"/>
  <c r="R222" i="1"/>
  <c r="S222" i="1" s="1"/>
  <c r="R625" i="1"/>
  <c r="S625" i="1" s="1"/>
  <c r="O649" i="1"/>
  <c r="R381" i="1"/>
  <c r="S381" i="1" s="1"/>
  <c r="R591" i="1"/>
  <c r="S591" i="1" s="1"/>
  <c r="O704" i="1"/>
  <c r="O166" i="1"/>
  <c r="R670" i="1"/>
  <c r="S670" i="1" s="1"/>
  <c r="O127" i="1"/>
  <c r="O518" i="1"/>
  <c r="O643" i="1"/>
  <c r="O506" i="1"/>
  <c r="O771" i="1"/>
  <c r="R540" i="1"/>
  <c r="S540" i="1" s="1"/>
  <c r="O654" i="1"/>
  <c r="R62" i="1"/>
  <c r="R518" i="1"/>
  <c r="S518" i="1" s="1"/>
  <c r="R287" i="1"/>
  <c r="S287" i="1" s="1"/>
  <c r="R174" i="1"/>
  <c r="S174" i="1" s="1"/>
  <c r="R351" i="1"/>
  <c r="S351" i="1" s="1"/>
  <c r="O330" i="1"/>
  <c r="R96" i="1"/>
  <c r="S96" i="1" s="1"/>
  <c r="O464" i="1"/>
  <c r="R278" i="1"/>
  <c r="S278" i="1" s="1"/>
  <c r="R414" i="1"/>
  <c r="S414" i="1" s="1"/>
  <c r="R321" i="1"/>
  <c r="S321" i="1" s="1"/>
  <c r="R663" i="1"/>
  <c r="S663" i="1" s="1"/>
  <c r="R636" i="1"/>
  <c r="S636" i="1" s="1"/>
  <c r="R717" i="1"/>
  <c r="S717" i="1" s="1"/>
  <c r="O351" i="1"/>
  <c r="R330" i="1"/>
  <c r="S330" i="1" s="1"/>
  <c r="R464" i="1"/>
  <c r="S464" i="1" s="1"/>
  <c r="R160" i="1"/>
  <c r="S160" i="1" s="1"/>
  <c r="R483" i="1"/>
  <c r="S483" i="1" s="1"/>
  <c r="R14" i="1"/>
  <c r="O396" i="1"/>
  <c r="R547" i="1"/>
  <c r="S547" i="1" s="1"/>
  <c r="R552" i="1"/>
  <c r="S552" i="1" s="1"/>
  <c r="O759" i="1"/>
  <c r="R162" i="1"/>
  <c r="S162" i="1" s="1"/>
  <c r="R27" i="1"/>
  <c r="R694" i="1"/>
  <c r="S694" i="1" s="1"/>
  <c r="R26" i="1"/>
  <c r="O445" i="1"/>
  <c r="R761" i="1"/>
  <c r="S761" i="1" s="1"/>
  <c r="R353" i="1"/>
  <c r="S353" i="1" s="1"/>
  <c r="O362" i="1"/>
  <c r="O444" i="1"/>
  <c r="O131" i="1"/>
  <c r="O398" i="1"/>
  <c r="O582" i="1"/>
  <c r="O27" i="1"/>
  <c r="R790" i="1"/>
  <c r="S790" i="1" s="1"/>
  <c r="O519" i="1"/>
  <c r="R283" i="1"/>
  <c r="S283" i="1" s="1"/>
  <c r="O374" i="1"/>
  <c r="R634" i="1"/>
  <c r="S634" i="1" s="1"/>
  <c r="O173" i="1"/>
  <c r="O790" i="1"/>
  <c r="R519" i="1"/>
  <c r="S519" i="1" s="1"/>
  <c r="O687" i="1"/>
  <c r="R177" i="1"/>
  <c r="S177" i="1" s="1"/>
  <c r="R474" i="1"/>
  <c r="S474" i="1" s="1"/>
  <c r="R532" i="1"/>
  <c r="S532" i="1" s="1"/>
  <c r="R672" i="1"/>
  <c r="S672" i="1" s="1"/>
  <c r="R176" i="1"/>
  <c r="S176" i="1" s="1"/>
  <c r="R374" i="1"/>
  <c r="S374" i="1" s="1"/>
  <c r="R173" i="1"/>
  <c r="S173" i="1" s="1"/>
  <c r="O612" i="1"/>
  <c r="O17" i="1"/>
  <c r="O676" i="1"/>
  <c r="R189" i="1"/>
  <c r="S189" i="1" s="1"/>
  <c r="R687" i="1"/>
  <c r="S687" i="1" s="1"/>
  <c r="R741" i="1"/>
  <c r="S741" i="1" s="1"/>
  <c r="O547" i="1"/>
  <c r="R187" i="1"/>
  <c r="S187" i="1" s="1"/>
  <c r="R612" i="1"/>
  <c r="S612" i="1" s="1"/>
  <c r="O189" i="1"/>
  <c r="R482" i="1"/>
  <c r="S482" i="1" s="1"/>
  <c r="R12" i="1"/>
  <c r="O528" i="1"/>
  <c r="R506" i="1"/>
  <c r="S506" i="1" s="1"/>
  <c r="R772" i="1"/>
  <c r="S772" i="1" s="1"/>
  <c r="R391" i="1"/>
  <c r="S391" i="1" s="1"/>
  <c r="R602" i="1"/>
  <c r="S602" i="1" s="1"/>
  <c r="O418" i="1"/>
  <c r="O795" i="1"/>
  <c r="R600" i="1"/>
  <c r="S600" i="1" s="1"/>
  <c r="R652" i="1"/>
  <c r="S652" i="1" s="1"/>
  <c r="R712" i="1"/>
  <c r="S712" i="1" s="1"/>
  <c r="O622" i="1"/>
  <c r="R213" i="1"/>
  <c r="S213" i="1" s="1"/>
  <c r="O457" i="1"/>
  <c r="R360" i="1"/>
  <c r="S360" i="1" s="1"/>
  <c r="O809" i="1"/>
  <c r="O544" i="1"/>
  <c r="O663" i="1"/>
  <c r="R453" i="1"/>
  <c r="S453" i="1" s="1"/>
  <c r="O265" i="1"/>
  <c r="O403" i="1"/>
  <c r="O94" i="1"/>
  <c r="O644" i="1"/>
  <c r="R668" i="1"/>
  <c r="S668" i="1" s="1"/>
  <c r="R244" i="1"/>
  <c r="S244" i="1" s="1"/>
  <c r="O212" i="1"/>
  <c r="R242" i="1"/>
  <c r="S242" i="1" s="1"/>
  <c r="R29" i="1"/>
  <c r="R582" i="1"/>
  <c r="S582" i="1" s="1"/>
  <c r="R793" i="1"/>
  <c r="S793" i="1" s="1"/>
  <c r="R288" i="1"/>
  <c r="S288" i="1" s="1"/>
  <c r="R127" i="1"/>
  <c r="S127" i="1" s="1"/>
  <c r="R644" i="1"/>
  <c r="S644" i="1" s="1"/>
  <c r="R562" i="1"/>
  <c r="S562" i="1" s="1"/>
  <c r="O114" i="1"/>
  <c r="O33" i="1"/>
  <c r="R577" i="1"/>
  <c r="S577" i="1" s="1"/>
  <c r="O323" i="1"/>
  <c r="O737" i="1"/>
  <c r="R675" i="1"/>
  <c r="S675" i="1" s="1"/>
  <c r="O533" i="1"/>
  <c r="R763" i="1"/>
  <c r="S763" i="1" s="1"/>
  <c r="O96" i="1"/>
  <c r="O578" i="1"/>
  <c r="O451" i="1"/>
  <c r="O646" i="1"/>
  <c r="O220" i="1"/>
  <c r="R224" i="1"/>
  <c r="S224" i="1" s="1"/>
  <c r="R354" i="1"/>
  <c r="S354" i="1" s="1"/>
  <c r="R533" i="1"/>
  <c r="S533" i="1" s="1"/>
  <c r="O763" i="1"/>
  <c r="R98" i="1"/>
  <c r="S98" i="1" s="1"/>
  <c r="R194" i="1"/>
  <c r="S194" i="1" s="1"/>
  <c r="O570" i="1"/>
  <c r="R702" i="1"/>
  <c r="S702" i="1" s="1"/>
  <c r="O626" i="1"/>
  <c r="R462" i="1"/>
  <c r="S462" i="1" s="1"/>
  <c r="R436" i="1"/>
  <c r="S436" i="1" s="1"/>
  <c r="R122" i="1"/>
  <c r="S122" i="1" s="1"/>
  <c r="R570" i="1"/>
  <c r="S570" i="1" s="1"/>
  <c r="R745" i="1"/>
  <c r="S745" i="1" s="1"/>
  <c r="R258" i="1"/>
  <c r="S258" i="1" s="1"/>
  <c r="R415" i="1"/>
  <c r="S415" i="1" s="1"/>
  <c r="O670" i="1"/>
  <c r="O702" i="1"/>
  <c r="O101" i="1"/>
  <c r="O286" i="1"/>
  <c r="R60" i="1"/>
  <c r="R626" i="1"/>
  <c r="S626" i="1" s="1"/>
  <c r="O462" i="1"/>
  <c r="R373" i="1"/>
  <c r="S373" i="1" s="1"/>
  <c r="O540" i="1"/>
  <c r="O467" i="1"/>
  <c r="O594" i="1"/>
  <c r="R356" i="1"/>
  <c r="S356" i="1" s="1"/>
  <c r="O520" i="1"/>
  <c r="R323" i="1"/>
  <c r="S323" i="1" s="1"/>
  <c r="R121" i="1"/>
  <c r="S121" i="1" s="1"/>
  <c r="O774" i="1"/>
  <c r="R239" i="1"/>
  <c r="S239" i="1" s="1"/>
  <c r="R550" i="1"/>
  <c r="S550" i="1" s="1"/>
  <c r="R484" i="1"/>
  <c r="S484" i="1" s="1"/>
  <c r="R467" i="1"/>
  <c r="S467" i="1" s="1"/>
  <c r="R594" i="1"/>
  <c r="S594" i="1" s="1"/>
  <c r="R17" i="1"/>
  <c r="O617" i="1"/>
  <c r="O356" i="1"/>
  <c r="O214" i="1"/>
  <c r="R488" i="1"/>
  <c r="S488" i="1" s="1"/>
  <c r="R768" i="1"/>
  <c r="S768" i="1" s="1"/>
  <c r="R379" i="1"/>
  <c r="S379" i="1" s="1"/>
  <c r="O239" i="1"/>
  <c r="O47" i="1"/>
  <c r="O550" i="1"/>
  <c r="O484" i="1"/>
  <c r="R411" i="1"/>
  <c r="S411" i="1" s="1"/>
  <c r="R427" i="1"/>
  <c r="S427" i="1" s="1"/>
  <c r="R318" i="1"/>
  <c r="S318" i="1" s="1"/>
  <c r="R617" i="1"/>
  <c r="S617" i="1" s="1"/>
  <c r="R520" i="1"/>
  <c r="S520" i="1" s="1"/>
  <c r="O784" i="1"/>
  <c r="R762" i="1"/>
  <c r="S762" i="1" s="1"/>
  <c r="O531" i="1"/>
  <c r="R777" i="1"/>
  <c r="S777" i="1" s="1"/>
  <c r="O650" i="1"/>
  <c r="O539" i="1"/>
  <c r="R20" i="1"/>
  <c r="O283" i="1"/>
  <c r="O472" i="1"/>
  <c r="R201" i="1"/>
  <c r="S201" i="1" s="1"/>
  <c r="O353" i="1"/>
  <c r="O20" i="1"/>
  <c r="O435" i="1"/>
  <c r="O93" i="1"/>
  <c r="R509" i="1"/>
  <c r="S509" i="1" s="1"/>
  <c r="R635" i="1"/>
  <c r="S635" i="1" s="1"/>
  <c r="O743" i="1"/>
  <c r="O571" i="1"/>
  <c r="R114" i="1"/>
  <c r="S114" i="1" s="1"/>
  <c r="O232" i="1"/>
  <c r="R679" i="1"/>
  <c r="S679" i="1" s="1"/>
  <c r="O631" i="1"/>
  <c r="O495" i="1"/>
  <c r="R631" i="1"/>
  <c r="S631" i="1" s="1"/>
  <c r="O391" i="1"/>
  <c r="O187" i="1"/>
  <c r="O532" i="1"/>
  <c r="R704" i="1"/>
  <c r="S704" i="1" s="1"/>
  <c r="R681" i="1"/>
  <c r="S681" i="1" s="1"/>
  <c r="O67" i="1"/>
  <c r="R451" i="1"/>
  <c r="S451" i="1" s="1"/>
  <c r="O792" i="1"/>
  <c r="R293" i="1"/>
  <c r="S293" i="1" s="1"/>
  <c r="R384" i="1"/>
  <c r="S384" i="1" s="1"/>
  <c r="O402" i="1"/>
  <c r="R743" i="1"/>
  <c r="S743" i="1" s="1"/>
  <c r="O252" i="1"/>
  <c r="R571" i="1"/>
  <c r="S571" i="1" s="1"/>
  <c r="O79" i="1"/>
  <c r="O436" i="1"/>
  <c r="R135" i="1"/>
  <c r="S135" i="1" s="1"/>
  <c r="R232" i="1"/>
  <c r="S232" i="1" s="1"/>
  <c r="R230" i="1"/>
  <c r="S230" i="1" s="1"/>
  <c r="O798" i="1"/>
  <c r="R83" i="1"/>
  <c r="S83" i="1" s="1"/>
  <c r="R794" i="1"/>
  <c r="S794" i="1" s="1"/>
  <c r="O428" i="1"/>
  <c r="O23" i="1"/>
  <c r="O160" i="1"/>
  <c r="O455" i="1"/>
  <c r="O758" i="1"/>
  <c r="R579" i="1"/>
  <c r="S579" i="1" s="1"/>
  <c r="O44" i="1"/>
  <c r="O194" i="1"/>
  <c r="O405" i="1"/>
  <c r="O452" i="1"/>
  <c r="R515" i="1"/>
  <c r="S515" i="1" s="1"/>
  <c r="O99" i="1"/>
  <c r="R798" i="1"/>
  <c r="S798" i="1" s="1"/>
  <c r="O762" i="1"/>
  <c r="O794" i="1"/>
  <c r="O415" i="1"/>
  <c r="R341" i="1"/>
  <c r="S341" i="1" s="1"/>
  <c r="O634" i="1"/>
  <c r="O86" i="1"/>
  <c r="R428" i="1"/>
  <c r="S428" i="1" s="1"/>
  <c r="R23" i="1"/>
  <c r="O502" i="1"/>
  <c r="O636" i="1"/>
  <c r="O480" i="1"/>
  <c r="R79" i="1"/>
  <c r="O30" i="1"/>
  <c r="R455" i="1"/>
  <c r="S455" i="1" s="1"/>
  <c r="R758" i="1"/>
  <c r="S758" i="1" s="1"/>
  <c r="O247" i="1"/>
  <c r="R95" i="1"/>
  <c r="S95" i="1" s="1"/>
  <c r="O216" i="1"/>
  <c r="O548" i="1"/>
  <c r="R528" i="1"/>
  <c r="S528" i="1" s="1"/>
  <c r="O122" i="1"/>
  <c r="R390" i="1"/>
  <c r="S390" i="1" s="1"/>
  <c r="R452" i="1"/>
  <c r="S452" i="1" s="1"/>
  <c r="O780" i="1"/>
  <c r="O38" i="1"/>
  <c r="R646" i="1"/>
  <c r="S646" i="1" s="1"/>
  <c r="R147" i="1"/>
  <c r="S147" i="1" s="1"/>
  <c r="O414" i="1"/>
  <c r="R285" i="1"/>
  <c r="S285" i="1" s="1"/>
  <c r="R30" i="1"/>
  <c r="O793" i="1"/>
  <c r="R676" i="1"/>
  <c r="S676" i="1" s="1"/>
  <c r="O389" i="1"/>
  <c r="O652" i="1"/>
  <c r="O482" i="1"/>
  <c r="O190" i="1"/>
  <c r="R116" i="1"/>
  <c r="S116" i="1" s="1"/>
  <c r="O121" i="1"/>
  <c r="O509" i="1"/>
  <c r="O648" i="1"/>
  <c r="O341" i="1"/>
  <c r="R247" i="1"/>
  <c r="S247" i="1" s="1"/>
  <c r="R546" i="1"/>
  <c r="S546" i="1" s="1"/>
  <c r="O800" i="1"/>
  <c r="O22" i="1"/>
  <c r="R218" i="1"/>
  <c r="S218" i="1" s="1"/>
  <c r="R192" i="1"/>
  <c r="S192" i="1" s="1"/>
  <c r="R169" i="1"/>
  <c r="S169" i="1" s="1"/>
  <c r="R425" i="1"/>
  <c r="S425" i="1" s="1"/>
  <c r="O503" i="1"/>
  <c r="O546" i="1"/>
  <c r="R306" i="1"/>
  <c r="S306" i="1" s="1"/>
  <c r="O120" i="1"/>
  <c r="R496" i="1"/>
  <c r="S496" i="1" s="1"/>
  <c r="R387" i="1"/>
  <c r="S387" i="1" s="1"/>
  <c r="R389" i="1"/>
  <c r="S389" i="1" s="1"/>
  <c r="R94" i="1"/>
  <c r="S94" i="1" s="1"/>
  <c r="R22" i="1"/>
  <c r="R100" i="1"/>
  <c r="S100" i="1" s="1"/>
  <c r="O501" i="1"/>
  <c r="O178" i="1"/>
  <c r="R446" i="1"/>
  <c r="S446" i="1" s="1"/>
  <c r="O635" i="1"/>
  <c r="R67" i="1"/>
  <c r="R800" i="1"/>
  <c r="S800" i="1" s="1"/>
  <c r="R371" i="1"/>
  <c r="S371" i="1" s="1"/>
  <c r="O112" i="1"/>
  <c r="R648" i="1"/>
  <c r="S648" i="1" s="1"/>
  <c r="O672" i="1"/>
  <c r="R627" i="1"/>
  <c r="S627" i="1" s="1"/>
  <c r="R441" i="1"/>
  <c r="S441" i="1" s="1"/>
  <c r="O271" i="1"/>
  <c r="R736" i="1"/>
  <c r="S736" i="1" s="1"/>
  <c r="O627" i="1"/>
  <c r="O346" i="1"/>
  <c r="O496" i="1"/>
  <c r="O264" i="1"/>
  <c r="R759" i="1"/>
  <c r="S759" i="1" s="1"/>
  <c r="O162" i="1"/>
  <c r="O703" i="1"/>
  <c r="R361" i="1"/>
  <c r="S361" i="1" s="1"/>
  <c r="O371" i="1"/>
  <c r="R271" i="1"/>
  <c r="S271" i="1" s="1"/>
  <c r="O583" i="1"/>
  <c r="O427" i="1"/>
  <c r="O129" i="1"/>
  <c r="R503" i="1"/>
  <c r="S503" i="1" s="1"/>
  <c r="O488" i="1"/>
  <c r="R112" i="1"/>
  <c r="S112" i="1" s="1"/>
  <c r="O712" i="1"/>
  <c r="O336" i="1"/>
  <c r="O379" i="1"/>
  <c r="O577" i="1"/>
  <c r="R739" i="1"/>
  <c r="S739" i="1" s="1"/>
  <c r="R70" i="1"/>
  <c r="R163" i="1"/>
  <c r="S163" i="1" s="1"/>
  <c r="O698" i="1"/>
  <c r="R101" i="1"/>
  <c r="S101" i="1" s="1"/>
  <c r="R144" i="1"/>
  <c r="S144" i="1" s="1"/>
  <c r="R622" i="1"/>
  <c r="S622" i="1" s="1"/>
  <c r="R649" i="1"/>
  <c r="S649" i="1" s="1"/>
  <c r="R259" i="1"/>
  <c r="S259" i="1" s="1"/>
  <c r="R563" i="1"/>
  <c r="S563" i="1" s="1"/>
  <c r="R200" i="1"/>
  <c r="S200" i="1" s="1"/>
  <c r="R728" i="1"/>
  <c r="S728" i="1" s="1"/>
  <c r="R444" i="1"/>
  <c r="S444" i="1" s="1"/>
  <c r="O552" i="1"/>
  <c r="R709" i="1"/>
  <c r="S709" i="1" s="1"/>
  <c r="O708" i="1"/>
  <c r="R531" i="1"/>
  <c r="S531" i="1" s="1"/>
  <c r="O686" i="1"/>
  <c r="O601" i="1"/>
  <c r="R525" i="1"/>
  <c r="S525" i="1" s="1"/>
  <c r="R703" i="1"/>
  <c r="S703" i="1" s="1"/>
  <c r="O385" i="1"/>
  <c r="R369" i="1"/>
  <c r="S369" i="1" s="1"/>
  <c r="R641" i="1"/>
  <c r="S641" i="1" s="1"/>
  <c r="R357" i="1"/>
  <c r="S357" i="1" s="1"/>
  <c r="O739" i="1"/>
  <c r="O384" i="1"/>
  <c r="R216" i="1"/>
  <c r="S216" i="1" s="1"/>
  <c r="O70" i="1"/>
  <c r="O100" i="1"/>
  <c r="O566" i="1"/>
  <c r="O163" i="1"/>
  <c r="R698" i="1"/>
  <c r="S698" i="1" s="1"/>
  <c r="O761" i="1"/>
  <c r="O618" i="1"/>
  <c r="O410" i="1"/>
  <c r="O12" i="1"/>
  <c r="O300" i="1"/>
  <c r="O29" i="1"/>
  <c r="O152" i="1"/>
  <c r="O600" i="1"/>
  <c r="O373" i="1"/>
  <c r="R214" i="1"/>
  <c r="S214" i="1" s="1"/>
  <c r="N209" i="1"/>
  <c r="R209" i="1"/>
  <c r="S209" i="1" s="1"/>
  <c r="R643" i="1"/>
  <c r="S643" i="1" s="1"/>
  <c r="O332" i="1"/>
  <c r="R737" i="1"/>
  <c r="S737" i="1" s="1"/>
  <c r="R613" i="1"/>
  <c r="S613" i="1" s="1"/>
  <c r="O310" i="1"/>
  <c r="R346" i="1"/>
  <c r="S346" i="1" s="1"/>
  <c r="R168" i="1"/>
  <c r="S168" i="1" s="1"/>
  <c r="O584" i="1"/>
  <c r="R38" i="1"/>
  <c r="O258" i="1"/>
  <c r="O483" i="1"/>
  <c r="R166" i="1"/>
  <c r="S166" i="1" s="1"/>
  <c r="O285" i="1"/>
  <c r="O400" i="1"/>
  <c r="R456" i="1"/>
  <c r="S456" i="1" s="1"/>
  <c r="R435" i="1"/>
  <c r="S435" i="1" s="1"/>
  <c r="O306" i="1"/>
  <c r="O768" i="1"/>
  <c r="O83" i="1"/>
  <c r="R235" i="1"/>
  <c r="S235" i="1" s="1"/>
  <c r="O425" i="1"/>
  <c r="O135" i="1"/>
  <c r="S19" i="1"/>
  <c r="R324" i="1"/>
  <c r="S324" i="1" s="1"/>
  <c r="R265" i="1"/>
  <c r="S265" i="1" s="1"/>
  <c r="R336" i="1"/>
  <c r="S336" i="1" s="1"/>
  <c r="R86" i="1"/>
  <c r="S86" i="1" s="1"/>
  <c r="R403" i="1"/>
  <c r="S403" i="1" s="1"/>
  <c r="O364" i="1"/>
  <c r="O723" i="1"/>
  <c r="O259" i="1"/>
  <c r="R315" i="1"/>
  <c r="S315" i="1" s="1"/>
  <c r="O713" i="1"/>
  <c r="O497" i="1"/>
  <c r="R633" i="1"/>
  <c r="S633" i="1" s="1"/>
  <c r="R335" i="1"/>
  <c r="S335" i="1" s="1"/>
  <c r="O717" i="1"/>
  <c r="O119" i="1"/>
  <c r="R647" i="1"/>
  <c r="S647" i="1" s="1"/>
  <c r="O272" i="1"/>
  <c r="O413" i="1"/>
  <c r="R791" i="1"/>
  <c r="S791" i="1" s="1"/>
  <c r="O218" i="1"/>
  <c r="O406" i="1"/>
  <c r="R774" i="1"/>
  <c r="S774" i="1" s="1"/>
  <c r="R723" i="1"/>
  <c r="S723" i="1" s="1"/>
  <c r="O596" i="1"/>
  <c r="O315" i="1"/>
  <c r="R713" i="1"/>
  <c r="S713" i="1" s="1"/>
  <c r="O746" i="1"/>
  <c r="R497" i="1"/>
  <c r="S497" i="1" s="1"/>
  <c r="R152" i="1"/>
  <c r="S152" i="1" s="1"/>
  <c r="O441" i="1"/>
  <c r="O633" i="1"/>
  <c r="O307" i="1"/>
  <c r="O681" i="1"/>
  <c r="R104" i="1"/>
  <c r="S104" i="1" s="1"/>
  <c r="R688" i="1"/>
  <c r="S688" i="1" s="1"/>
  <c r="O176" i="1"/>
  <c r="O647" i="1"/>
  <c r="R272" i="1"/>
  <c r="S272" i="1" s="1"/>
  <c r="R499" i="1"/>
  <c r="S499" i="1" s="1"/>
  <c r="R413" i="1"/>
  <c r="S413" i="1" s="1"/>
  <c r="O791" i="1"/>
  <c r="O671" i="1"/>
  <c r="O104" i="1"/>
  <c r="R760" i="1"/>
  <c r="S760" i="1" s="1"/>
  <c r="O213" i="1"/>
  <c r="R726" i="1"/>
  <c r="S726" i="1" s="1"/>
  <c r="O726" i="1"/>
  <c r="O479" i="1"/>
  <c r="S25" i="1"/>
  <c r="R448" i="1"/>
  <c r="S448" i="1" s="1"/>
  <c r="O282" i="1"/>
  <c r="R583" i="1"/>
  <c r="S583" i="1" s="1"/>
  <c r="R358" i="1"/>
  <c r="S358" i="1" s="1"/>
  <c r="R300" i="1"/>
  <c r="S300" i="1" s="1"/>
  <c r="O291" i="1"/>
  <c r="O769" i="1"/>
  <c r="O811" i="1"/>
  <c r="O523" i="1"/>
  <c r="R282" i="1"/>
  <c r="S282" i="1" s="1"/>
  <c r="O710" i="1"/>
  <c r="O561" i="1"/>
  <c r="O326" i="1"/>
  <c r="O432" i="1"/>
  <c r="R149" i="1"/>
  <c r="S149" i="1" s="1"/>
  <c r="O507" i="1"/>
  <c r="R450" i="1"/>
  <c r="S450" i="1" s="1"/>
  <c r="R557" i="1"/>
  <c r="S557" i="1" s="1"/>
  <c r="R517" i="1"/>
  <c r="S517" i="1" s="1"/>
  <c r="O139" i="1"/>
  <c r="O24" i="1"/>
  <c r="O51" i="1"/>
  <c r="R159" i="1"/>
  <c r="S159" i="1" s="1"/>
  <c r="R406" i="1"/>
  <c r="S406" i="1" s="1"/>
  <c r="R133" i="1"/>
  <c r="S133" i="1" s="1"/>
  <c r="R132" i="1"/>
  <c r="S132" i="1" s="1"/>
  <c r="O242" i="1"/>
  <c r="O177" i="1"/>
  <c r="O517" i="1"/>
  <c r="O564" i="1"/>
  <c r="O235" i="1"/>
  <c r="R291" i="1"/>
  <c r="S291" i="1" s="1"/>
  <c r="O741" i="1"/>
  <c r="R769" i="1"/>
  <c r="S769" i="1" s="1"/>
  <c r="R811" i="1"/>
  <c r="S811" i="1" s="1"/>
  <c r="R523" i="1"/>
  <c r="S523" i="1" s="1"/>
  <c r="O474" i="1"/>
  <c r="O249" i="1"/>
  <c r="O534" i="1"/>
  <c r="R710" i="1"/>
  <c r="S710" i="1" s="1"/>
  <c r="R364" i="1"/>
  <c r="S364" i="1" s="1"/>
  <c r="R561" i="1"/>
  <c r="S561" i="1" s="1"/>
  <c r="O215" i="1"/>
  <c r="R584" i="1"/>
  <c r="S584" i="1" s="1"/>
  <c r="R326" i="1"/>
  <c r="S326" i="1" s="1"/>
  <c r="O303" i="1"/>
  <c r="R432" i="1"/>
  <c r="S432" i="1" s="1"/>
  <c r="R792" i="1"/>
  <c r="S792" i="1" s="1"/>
  <c r="O515" i="1"/>
  <c r="O149" i="1"/>
  <c r="O387" i="1"/>
  <c r="R507" i="1"/>
  <c r="S507" i="1" s="1"/>
  <c r="O450" i="1"/>
  <c r="O321" i="1"/>
  <c r="O309" i="1"/>
  <c r="O557" i="1"/>
  <c r="O411" i="1"/>
  <c r="O95" i="1"/>
  <c r="O46" i="1"/>
  <c r="O446" i="1"/>
  <c r="O562" i="1"/>
  <c r="R24" i="1"/>
  <c r="R722" i="1"/>
  <c r="S722" i="1" s="1"/>
  <c r="O393" i="1"/>
  <c r="O201" i="1"/>
  <c r="O159" i="1"/>
  <c r="R51" i="1"/>
  <c r="R322" i="1"/>
  <c r="S322" i="1" s="1"/>
  <c r="O245" i="1"/>
  <c r="R733" i="1"/>
  <c r="S733" i="1" s="1"/>
  <c r="R249" i="1"/>
  <c r="S249" i="1" s="1"/>
  <c r="N317" i="1"/>
  <c r="R317" i="1"/>
  <c r="S317" i="1" s="1"/>
  <c r="O586" i="1"/>
  <c r="R662" i="1"/>
  <c r="S662" i="1" s="1"/>
  <c r="O223" i="1"/>
  <c r="R366" i="1"/>
  <c r="S366" i="1" s="1"/>
  <c r="R108" i="1"/>
  <c r="S108" i="1" s="1"/>
  <c r="O468" i="1"/>
  <c r="O595" i="1"/>
  <c r="N504" i="1"/>
  <c r="O504" i="1"/>
  <c r="R610" i="1"/>
  <c r="S610" i="1" s="1"/>
  <c r="R375" i="1"/>
  <c r="S375" i="1" s="1"/>
  <c r="R41" i="1"/>
  <c r="R781" i="1"/>
  <c r="S781" i="1" s="1"/>
  <c r="R543" i="1"/>
  <c r="S543" i="1" s="1"/>
  <c r="R778" i="1"/>
  <c r="S778" i="1" s="1"/>
  <c r="R309" i="1"/>
  <c r="S309" i="1" s="1"/>
  <c r="O659" i="1"/>
  <c r="R89" i="1"/>
  <c r="S89" i="1" s="1"/>
  <c r="N89" i="1"/>
  <c r="R576" i="1"/>
  <c r="S576" i="1" s="1"/>
  <c r="R619" i="1"/>
  <c r="S619" i="1" s="1"/>
  <c r="R295" i="1"/>
  <c r="S295" i="1" s="1"/>
  <c r="R383" i="1"/>
  <c r="S383" i="1" s="1"/>
  <c r="O150" i="1"/>
  <c r="R333" i="1"/>
  <c r="S333" i="1" s="1"/>
  <c r="O637" i="1"/>
  <c r="R400" i="1"/>
  <c r="S400" i="1" s="1"/>
  <c r="R724" i="1"/>
  <c r="S724" i="1" s="1"/>
  <c r="O785" i="1"/>
  <c r="O368" i="1"/>
  <c r="O700" i="1"/>
  <c r="R494" i="1"/>
  <c r="S494" i="1" s="1"/>
  <c r="O476" i="1"/>
  <c r="R241" i="1"/>
  <c r="S241" i="1" s="1"/>
  <c r="R720" i="1"/>
  <c r="S720" i="1" s="1"/>
  <c r="R719" i="1"/>
  <c r="S719" i="1" s="1"/>
  <c r="O298" i="1"/>
  <c r="R766" i="1"/>
  <c r="S766" i="1" s="1"/>
  <c r="O522" i="1"/>
  <c r="O782" i="1"/>
  <c r="R498" i="1"/>
  <c r="S498" i="1" s="1"/>
  <c r="O32" i="1"/>
  <c r="O727" i="1"/>
  <c r="O656" i="1"/>
  <c r="O64" i="1"/>
  <c r="R655" i="1"/>
  <c r="S655" i="1" s="1"/>
  <c r="R495" i="1"/>
  <c r="S495" i="1" s="1"/>
  <c r="O628" i="1"/>
  <c r="R418" i="1"/>
  <c r="S418" i="1" s="1"/>
  <c r="O776" i="1"/>
  <c r="N280" i="1"/>
  <c r="O280" i="1"/>
  <c r="R402" i="1"/>
  <c r="S402" i="1" s="1"/>
  <c r="O370" i="1"/>
  <c r="R85" i="1"/>
  <c r="S85" i="1" s="1"/>
  <c r="R501" i="1"/>
  <c r="S501" i="1" s="1"/>
  <c r="R472" i="1"/>
  <c r="S472" i="1" s="1"/>
  <c r="O277" i="1"/>
  <c r="O536" i="1"/>
  <c r="R319" i="1"/>
  <c r="S319" i="1" s="1"/>
  <c r="O808" i="1"/>
  <c r="O549" i="1"/>
  <c r="R637" i="1"/>
  <c r="S637" i="1" s="1"/>
  <c r="R378" i="1"/>
  <c r="S378" i="1" s="1"/>
  <c r="O657" i="1"/>
  <c r="R785" i="1"/>
  <c r="S785" i="1" s="1"/>
  <c r="O89" i="1"/>
  <c r="O240" i="1"/>
  <c r="R329" i="1"/>
  <c r="S329" i="1" s="1"/>
  <c r="O719" i="1"/>
  <c r="R298" i="1"/>
  <c r="S298" i="1" s="1"/>
  <c r="R312" i="1"/>
  <c r="S312" i="1" s="1"/>
  <c r="R310" i="1"/>
  <c r="S310" i="1" s="1"/>
  <c r="O765" i="1"/>
  <c r="O728" i="1"/>
  <c r="O498" i="1"/>
  <c r="R32" i="1"/>
  <c r="R727" i="1"/>
  <c r="S727" i="1" s="1"/>
  <c r="O745" i="1"/>
  <c r="R656" i="1"/>
  <c r="S656" i="1" s="1"/>
  <c r="R47" i="1"/>
  <c r="O655" i="1"/>
  <c r="O668" i="1"/>
  <c r="O175" i="1"/>
  <c r="R628" i="1"/>
  <c r="S628" i="1" s="1"/>
  <c r="R328" i="1"/>
  <c r="S328" i="1" s="1"/>
  <c r="O358" i="1"/>
  <c r="O525" i="1"/>
  <c r="R776" i="1"/>
  <c r="S776" i="1" s="1"/>
  <c r="O419" i="1"/>
  <c r="R429" i="1"/>
  <c r="S429" i="1" s="1"/>
  <c r="R280" i="1"/>
  <c r="S280" i="1" s="1"/>
  <c r="O357" i="1"/>
  <c r="O810" i="1"/>
  <c r="O499" i="1"/>
  <c r="R16" i="1"/>
  <c r="O308" i="1"/>
  <c r="R370" i="1"/>
  <c r="S370" i="1" s="1"/>
  <c r="O343" i="1"/>
  <c r="O238" i="1"/>
  <c r="O60" i="1"/>
  <c r="R566" i="1"/>
  <c r="S566" i="1" s="1"/>
  <c r="R277" i="1"/>
  <c r="S277" i="1" s="1"/>
  <c r="O453" i="1"/>
  <c r="R536" i="1"/>
  <c r="S536" i="1" s="1"/>
  <c r="O319" i="1"/>
  <c r="R808" i="1"/>
  <c r="S808" i="1" s="1"/>
  <c r="R549" i="1"/>
  <c r="S549" i="1" s="1"/>
  <c r="O456" i="1"/>
  <c r="O334" i="1"/>
  <c r="R117" i="1"/>
  <c r="S117" i="1" s="1"/>
  <c r="N21" i="1"/>
  <c r="O21" i="1"/>
  <c r="N66" i="1"/>
  <c r="O66" i="1"/>
  <c r="N744" i="1"/>
  <c r="O744" i="1"/>
  <c r="N463" i="1"/>
  <c r="O463" i="1"/>
  <c r="R589" i="1"/>
  <c r="S589" i="1" s="1"/>
  <c r="R729" i="1"/>
  <c r="S729" i="1" s="1"/>
  <c r="R599" i="1"/>
  <c r="S599" i="1" s="1"/>
  <c r="R677" i="1"/>
  <c r="S677" i="1" s="1"/>
  <c r="N524" i="1"/>
  <c r="R524" i="1"/>
  <c r="S524" i="1" s="1"/>
  <c r="O167" i="1"/>
  <c r="O35" i="1"/>
  <c r="R629" i="1"/>
  <c r="S629" i="1" s="1"/>
  <c r="O695" i="1"/>
  <c r="R74" i="1"/>
  <c r="O317" i="1"/>
  <c r="O110" i="1"/>
  <c r="O37" i="1"/>
  <c r="O126" i="1"/>
  <c r="R267" i="1"/>
  <c r="S267" i="1" s="1"/>
  <c r="R284" i="1"/>
  <c r="S284" i="1" s="1"/>
  <c r="R304" i="1"/>
  <c r="S304" i="1" s="1"/>
  <c r="O262" i="1"/>
  <c r="O797" i="1"/>
  <c r="O632" i="1"/>
  <c r="N632" i="1"/>
  <c r="R783" i="1"/>
  <c r="S783" i="1" s="1"/>
  <c r="O153" i="1"/>
  <c r="O778" i="1"/>
  <c r="R457" i="1"/>
  <c r="S457" i="1" s="1"/>
  <c r="R179" i="1"/>
  <c r="S179" i="1" s="1"/>
  <c r="O511" i="1"/>
  <c r="O363" i="1"/>
  <c r="R363" i="1"/>
  <c r="S363" i="1" s="1"/>
  <c r="R140" i="1"/>
  <c r="S140" i="1" s="1"/>
  <c r="O365" i="1"/>
  <c r="N365" i="1"/>
  <c r="O352" i="1"/>
  <c r="O390" i="1"/>
  <c r="O320" i="1"/>
  <c r="R419" i="1"/>
  <c r="S419" i="1" s="1"/>
  <c r="R516" i="1"/>
  <c r="S516" i="1" s="1"/>
  <c r="N742" i="1"/>
  <c r="O742" i="1"/>
  <c r="O621" i="1"/>
  <c r="R596" i="1"/>
  <c r="S596" i="1" s="1"/>
  <c r="S34" i="1"/>
  <c r="N731" i="1"/>
  <c r="R731" i="1"/>
  <c r="S731" i="1" s="1"/>
  <c r="R479" i="1"/>
  <c r="S479" i="1" s="1"/>
  <c r="O431" i="1"/>
  <c r="O43" i="1"/>
  <c r="O638" i="1"/>
  <c r="R500" i="1"/>
  <c r="S500" i="1" s="1"/>
  <c r="O219" i="1"/>
  <c r="O69" i="1"/>
  <c r="R68" i="1"/>
  <c r="O510" i="1"/>
  <c r="O225" i="1"/>
  <c r="R294" i="1"/>
  <c r="S294" i="1" s="1"/>
  <c r="O748" i="1"/>
  <c r="R711" i="1"/>
  <c r="S711" i="1" s="1"/>
  <c r="O424" i="1"/>
  <c r="O345" i="1"/>
  <c r="O651" i="1"/>
  <c r="N355" i="1"/>
  <c r="O355" i="1"/>
  <c r="R129" i="1"/>
  <c r="S129" i="1" s="1"/>
  <c r="R53" i="1"/>
  <c r="O134" i="1"/>
  <c r="R465" i="1"/>
  <c r="S465" i="1" s="1"/>
  <c r="O243" i="1"/>
  <c r="R15" i="1"/>
  <c r="R219" i="1"/>
  <c r="S219" i="1" s="1"/>
  <c r="R502" i="1"/>
  <c r="S502" i="1" s="1"/>
  <c r="N73" i="1"/>
  <c r="R73" i="1"/>
  <c r="R660" i="1"/>
  <c r="S660" i="1" s="1"/>
  <c r="R489" i="1"/>
  <c r="S489" i="1" s="1"/>
  <c r="O331" i="1"/>
  <c r="R311" i="1"/>
  <c r="S311" i="1" s="1"/>
  <c r="N186" i="1"/>
  <c r="O186" i="1"/>
  <c r="O787" i="1"/>
  <c r="R401" i="1"/>
  <c r="S401" i="1" s="1"/>
  <c r="O57" i="1"/>
  <c r="O653" i="1"/>
  <c r="R538" i="1"/>
  <c r="S538" i="1" s="1"/>
  <c r="O568" i="1"/>
  <c r="R332" i="1"/>
  <c r="S332" i="1" s="1"/>
  <c r="O65" i="1"/>
  <c r="O221" i="1"/>
  <c r="R754" i="1"/>
  <c r="S754" i="1" s="1"/>
  <c r="O227" i="1"/>
  <c r="O558" i="1"/>
  <c r="R551" i="1"/>
  <c r="S551" i="1" s="1"/>
  <c r="R412" i="1"/>
  <c r="S412" i="1" s="1"/>
  <c r="R395" i="1"/>
  <c r="S395" i="1" s="1"/>
  <c r="N799" i="1"/>
  <c r="O799" i="1"/>
  <c r="R554" i="1"/>
  <c r="S554" i="1" s="1"/>
  <c r="O527" i="1"/>
  <c r="R799" i="1"/>
  <c r="S799" i="1" s="1"/>
  <c r="O132" i="1"/>
  <c r="O433" i="1"/>
  <c r="R93" i="1"/>
  <c r="S93" i="1" s="1"/>
  <c r="R78" i="1"/>
  <c r="R254" i="1"/>
  <c r="S254" i="1" s="1"/>
  <c r="R784" i="1"/>
  <c r="S784" i="1" s="1"/>
  <c r="R700" i="1"/>
  <c r="S700" i="1" s="1"/>
  <c r="R796" i="1"/>
  <c r="S796" i="1" s="1"/>
  <c r="R487" i="1"/>
  <c r="S487" i="1" s="1"/>
  <c r="O318" i="1"/>
  <c r="O481" i="1"/>
  <c r="O314" i="1"/>
  <c r="O111" i="1"/>
  <c r="R188" i="1"/>
  <c r="S188" i="1" s="1"/>
  <c r="R268" i="1"/>
  <c r="S268" i="1" s="1"/>
  <c r="R64" i="1"/>
  <c r="R178" i="1"/>
  <c r="S178" i="1" s="1"/>
  <c r="R735" i="1"/>
  <c r="S735" i="1" s="1"/>
  <c r="O208" i="1"/>
  <c r="R442" i="1"/>
  <c r="S442" i="1" s="1"/>
  <c r="O750" i="1"/>
  <c r="O289" i="1"/>
  <c r="R510" i="1"/>
  <c r="S510" i="1" s="1"/>
  <c r="O281" i="1"/>
  <c r="R485" i="1"/>
  <c r="S485" i="1" s="1"/>
  <c r="O199" i="1"/>
  <c r="O53" i="1"/>
  <c r="R193" i="1"/>
  <c r="S193" i="1" s="1"/>
  <c r="O313" i="1"/>
  <c r="O697" i="1"/>
  <c r="O293" i="1"/>
  <c r="O360" i="1"/>
  <c r="O147" i="1"/>
  <c r="N181" i="1"/>
  <c r="O181" i="1"/>
  <c r="R609" i="1"/>
  <c r="S609" i="1" s="1"/>
  <c r="O526" i="1"/>
  <c r="R347" i="1"/>
  <c r="S347" i="1" s="1"/>
  <c r="R296" i="1"/>
  <c r="S296" i="1" s="1"/>
  <c r="O156" i="1"/>
  <c r="R586" i="1"/>
  <c r="S586" i="1" s="1"/>
  <c r="R526" i="1"/>
  <c r="S526" i="1" s="1"/>
  <c r="R55" i="1"/>
  <c r="R642" i="1"/>
  <c r="S642" i="1" s="1"/>
  <c r="O788" i="1"/>
  <c r="O28" i="1"/>
  <c r="R449" i="1"/>
  <c r="S449" i="1" s="1"/>
  <c r="O297" i="1"/>
  <c r="O316" i="1"/>
  <c r="O624" i="1"/>
  <c r="R757" i="1"/>
  <c r="S757" i="1" s="1"/>
  <c r="R426" i="1"/>
  <c r="S426" i="1" s="1"/>
  <c r="N426" i="1"/>
  <c r="R299" i="1"/>
  <c r="S299" i="1" s="1"/>
  <c r="O61" i="1"/>
  <c r="O608" i="1"/>
  <c r="R54" i="1"/>
  <c r="O619" i="1"/>
  <c r="R103" i="1"/>
  <c r="S103" i="1" s="1"/>
  <c r="R797" i="1"/>
  <c r="S797" i="1" s="1"/>
  <c r="O705" i="1"/>
  <c r="R255" i="1"/>
  <c r="S255" i="1" s="1"/>
  <c r="R756" i="1"/>
  <c r="S756" i="1" s="1"/>
  <c r="N615" i="1"/>
  <c r="O615" i="1"/>
  <c r="O706" i="1"/>
  <c r="R477" i="1"/>
  <c r="S477" i="1" s="1"/>
  <c r="R217" i="1"/>
  <c r="S217" i="1" s="1"/>
  <c r="O593" i="1"/>
  <c r="R601" i="1"/>
  <c r="S601" i="1" s="1"/>
  <c r="O673" i="1"/>
  <c r="O565" i="1"/>
  <c r="R238" i="1"/>
  <c r="S238" i="1" s="1"/>
  <c r="R394" i="1"/>
  <c r="S394" i="1" s="1"/>
  <c r="R111" i="1"/>
  <c r="S111" i="1" s="1"/>
  <c r="S42" i="1"/>
  <c r="O674" i="1"/>
  <c r="O469" i="1"/>
  <c r="R71" i="1"/>
  <c r="O392" i="1"/>
  <c r="R597" i="1"/>
  <c r="S597" i="1" s="1"/>
  <c r="N597" i="1"/>
  <c r="O426" i="1"/>
  <c r="O375" i="1"/>
  <c r="O475" i="1"/>
  <c r="O542" i="1"/>
  <c r="O56" i="1"/>
  <c r="O696" i="1"/>
  <c r="R279" i="1"/>
  <c r="S279" i="1" s="1"/>
  <c r="R692" i="1"/>
  <c r="S692" i="1" s="1"/>
  <c r="R250" i="1"/>
  <c r="S250" i="1" s="1"/>
  <c r="R585" i="1"/>
  <c r="S585" i="1" s="1"/>
  <c r="R530" i="1"/>
  <c r="S530" i="1" s="1"/>
  <c r="R437" i="1"/>
  <c r="S437" i="1" s="1"/>
  <c r="R667" i="1"/>
  <c r="S667" i="1" s="1"/>
  <c r="O138" i="1"/>
  <c r="O361" i="1"/>
  <c r="O397" i="1"/>
  <c r="O180" i="1"/>
  <c r="R486" i="1"/>
  <c r="S486" i="1" s="1"/>
  <c r="R313" i="1"/>
  <c r="S313" i="1" s="1"/>
  <c r="R697" i="1"/>
  <c r="S697" i="1" s="1"/>
  <c r="R212" i="1"/>
  <c r="S212" i="1" s="1"/>
  <c r="O767" i="1"/>
  <c r="N802" i="1"/>
  <c r="R802" i="1"/>
  <c r="S802" i="1" s="1"/>
  <c r="N263" i="1"/>
  <c r="R263" i="1"/>
  <c r="S263" i="1" s="1"/>
  <c r="N266" i="1"/>
  <c r="O266" i="1"/>
  <c r="R805" i="1"/>
  <c r="S805" i="1" s="1"/>
  <c r="O682" i="1"/>
  <c r="O73" i="1"/>
  <c r="R545" i="1"/>
  <c r="S545" i="1" s="1"/>
  <c r="R604" i="1"/>
  <c r="S604" i="1" s="1"/>
  <c r="R236" i="1"/>
  <c r="S236" i="1" s="1"/>
  <c r="R167" i="1"/>
  <c r="S167" i="1" s="1"/>
  <c r="R380" i="1"/>
  <c r="S380" i="1" s="1"/>
  <c r="O807" i="1"/>
  <c r="R36" i="1"/>
  <c r="N36" i="1"/>
  <c r="R578" i="1"/>
  <c r="S578" i="1" s="1"/>
  <c r="R466" i="1"/>
  <c r="S466" i="1" s="1"/>
  <c r="O80" i="1"/>
  <c r="O665" i="1"/>
  <c r="R491" i="1"/>
  <c r="S491" i="1" s="1"/>
  <c r="O569" i="1"/>
  <c r="O538" i="1"/>
  <c r="R186" i="1"/>
  <c r="S186" i="1" s="1"/>
  <c r="O108" i="1"/>
  <c r="O575" i="1"/>
  <c r="R131" i="1"/>
  <c r="S131" i="1" s="1"/>
  <c r="O157" i="1"/>
  <c r="R262" i="1"/>
  <c r="S262" i="1" s="1"/>
  <c r="R115" i="1"/>
  <c r="S115" i="1" s="1"/>
  <c r="O645" i="1"/>
  <c r="O192" i="1"/>
  <c r="R40" i="1"/>
  <c r="O348" i="1"/>
  <c r="O75" i="1"/>
  <c r="O783" i="1"/>
  <c r="R470" i="1"/>
  <c r="S470" i="1" s="1"/>
  <c r="R408" i="1"/>
  <c r="S408" i="1" s="1"/>
  <c r="R161" i="1"/>
  <c r="S161" i="1" s="1"/>
  <c r="R810" i="1"/>
  <c r="S810" i="1" s="1"/>
  <c r="O268" i="1"/>
  <c r="O721" i="1"/>
  <c r="O287" i="1"/>
  <c r="O460" i="1"/>
  <c r="O465" i="1"/>
  <c r="R243" i="1"/>
  <c r="S243" i="1" s="1"/>
  <c r="O770" i="1"/>
  <c r="R405" i="1"/>
  <c r="S405" i="1" s="1"/>
  <c r="O607" i="1"/>
  <c r="O718" i="1"/>
  <c r="R365" i="1"/>
  <c r="S365" i="1" s="1"/>
  <c r="R718" i="1"/>
  <c r="S718" i="1" s="1"/>
  <c r="R512" i="1"/>
  <c r="S512" i="1" s="1"/>
  <c r="R21" i="1"/>
  <c r="R580" i="1"/>
  <c r="S580" i="1" s="1"/>
  <c r="O395" i="1"/>
  <c r="R734" i="1"/>
  <c r="S734" i="1" s="1"/>
  <c r="O420" i="1"/>
  <c r="R440" i="1"/>
  <c r="S440" i="1" s="1"/>
  <c r="O736" i="1"/>
  <c r="R492" i="1"/>
  <c r="S492" i="1" s="1"/>
  <c r="R66" i="1"/>
  <c r="O613" i="1"/>
  <c r="O802" i="1"/>
  <c r="R542" i="1"/>
  <c r="S542" i="1" s="1"/>
  <c r="O198" i="1"/>
  <c r="O417" i="1"/>
  <c r="O263" i="1"/>
  <c r="O675" i="1"/>
  <c r="R407" i="1"/>
  <c r="S407" i="1" s="1"/>
  <c r="O604" i="1"/>
  <c r="R266" i="1"/>
  <c r="S266" i="1" s="1"/>
  <c r="R780" i="1"/>
  <c r="S780" i="1" s="1"/>
  <c r="O603" i="1"/>
  <c r="O250" i="1"/>
  <c r="R744" i="1"/>
  <c r="S744" i="1" s="1"/>
  <c r="O567" i="1"/>
  <c r="R181" i="1"/>
  <c r="S181" i="1" s="1"/>
  <c r="R307" i="1"/>
  <c r="S307" i="1" s="1"/>
  <c r="R767" i="1"/>
  <c r="S767" i="1" s="1"/>
  <c r="O530" i="1"/>
  <c r="O437" i="1"/>
  <c r="O667" i="1"/>
  <c r="R385" i="1"/>
  <c r="S385" i="1" s="1"/>
  <c r="O606" i="1"/>
  <c r="O669" i="1"/>
  <c r="R397" i="1"/>
  <c r="S397" i="1" s="1"/>
  <c r="R180" i="1"/>
  <c r="S180" i="1" s="1"/>
  <c r="O599" i="1"/>
  <c r="O486" i="1"/>
  <c r="R396" i="1"/>
  <c r="S396" i="1" s="1"/>
  <c r="O335" i="1"/>
  <c r="O732" i="1"/>
  <c r="R109" i="1"/>
  <c r="S109" i="1" s="1"/>
  <c r="R220" i="1"/>
  <c r="S220" i="1" s="1"/>
  <c r="R653" i="1"/>
  <c r="S653" i="1" s="1"/>
  <c r="O230" i="1"/>
  <c r="R463" i="1"/>
  <c r="S463" i="1" s="1"/>
  <c r="O224" i="1"/>
  <c r="R119" i="1"/>
  <c r="S119" i="1" s="1"/>
  <c r="O429" i="1"/>
  <c r="I18" i="3"/>
  <c r="H19" i="3"/>
  <c r="M19" i="3"/>
  <c r="N18" i="3"/>
  <c r="X32" i="3"/>
  <c r="W33" i="3"/>
  <c r="N28" i="3"/>
  <c r="O27" i="3"/>
  <c r="N27" i="3"/>
  <c r="M32" i="3"/>
  <c r="N31" i="3"/>
  <c r="H32" i="3"/>
  <c r="I31" i="3"/>
  <c r="I28" i="3"/>
  <c r="J27" i="3"/>
  <c r="I27" i="3"/>
  <c r="R32" i="3"/>
  <c r="S31" i="3"/>
  <c r="I127" i="1"/>
  <c r="G15" i="1"/>
  <c r="I170" i="1"/>
  <c r="G177" i="1"/>
  <c r="I216" i="1"/>
  <c r="G280" i="1"/>
  <c r="I287" i="1"/>
  <c r="G289" i="1"/>
  <c r="I308" i="1"/>
  <c r="I320" i="1"/>
  <c r="I328" i="1"/>
  <c r="G369" i="1"/>
  <c r="G410" i="1"/>
  <c r="I417" i="1"/>
  <c r="G432" i="1"/>
  <c r="G435" i="1"/>
  <c r="G468" i="1"/>
  <c r="I471" i="1"/>
  <c r="G482" i="1"/>
  <c r="G501" i="1"/>
  <c r="I502" i="1"/>
  <c r="I518" i="1"/>
  <c r="G546" i="1"/>
  <c r="I576" i="1"/>
  <c r="G598" i="1"/>
  <c r="I603" i="1"/>
  <c r="I657" i="1"/>
  <c r="G687" i="1"/>
  <c r="G753" i="1"/>
  <c r="G757" i="1"/>
  <c r="G765" i="1"/>
  <c r="I777" i="1"/>
  <c r="G782" i="1"/>
  <c r="I788" i="1"/>
  <c r="I428" i="1"/>
  <c r="I379" i="1"/>
  <c r="I817" i="1"/>
  <c r="I289" i="1"/>
  <c r="I165" i="1"/>
  <c r="I43" i="1"/>
  <c r="I116" i="1"/>
  <c r="I834" i="1"/>
  <c r="I833" i="1"/>
  <c r="I654" i="1"/>
  <c r="G505" i="1"/>
  <c r="G481" i="1"/>
  <c r="G463" i="1"/>
  <c r="I632" i="1"/>
  <c r="G368" i="1"/>
  <c r="G295" i="1"/>
  <c r="G175" i="1"/>
  <c r="G141" i="1"/>
  <c r="G172" i="1"/>
  <c r="G13" i="1"/>
  <c r="C821" i="1"/>
  <c r="C822" i="1" s="1"/>
  <c r="C823" i="1" s="1"/>
  <c r="C824" i="1" s="1"/>
  <c r="C825" i="1" s="1"/>
  <c r="I799" i="1"/>
  <c r="I775" i="1"/>
  <c r="I741" i="1"/>
  <c r="I733" i="1"/>
  <c r="I698" i="1"/>
  <c r="I677" i="1"/>
  <c r="G659" i="1"/>
  <c r="I638" i="1"/>
  <c r="I611" i="1"/>
  <c r="G533" i="1"/>
  <c r="I488" i="1"/>
  <c r="I473" i="1"/>
  <c r="I456" i="1"/>
  <c r="I451" i="1"/>
  <c r="G508" i="1"/>
  <c r="I649" i="1"/>
  <c r="G408" i="1"/>
  <c r="I762" i="1"/>
  <c r="I768" i="1"/>
  <c r="I580" i="1"/>
  <c r="G483" i="1"/>
  <c r="G462" i="1"/>
  <c r="I389" i="1"/>
  <c r="I571" i="1"/>
  <c r="I738" i="1"/>
  <c r="I653" i="1"/>
  <c r="I553" i="1"/>
  <c r="I421" i="1"/>
  <c r="I266" i="1"/>
  <c r="G343" i="1"/>
  <c r="I658" i="1"/>
  <c r="I315" i="1"/>
  <c r="I350" i="1"/>
  <c r="I371" i="1"/>
  <c r="I354" i="1"/>
  <c r="G337" i="1"/>
  <c r="G334" i="1"/>
  <c r="G298" i="1"/>
  <c r="G297" i="1"/>
  <c r="I286" i="1"/>
  <c r="I325" i="1"/>
  <c r="I292" i="1"/>
  <c r="G382" i="1"/>
  <c r="I323" i="1"/>
  <c r="G356" i="1"/>
  <c r="G269" i="1"/>
  <c r="I62" i="1"/>
  <c r="I217" i="1"/>
  <c r="I381" i="1"/>
  <c r="I70" i="1"/>
  <c r="G197" i="1"/>
  <c r="G196" i="1"/>
  <c r="I239" i="1"/>
  <c r="G132" i="1"/>
  <c r="I187" i="1"/>
  <c r="I155" i="1"/>
  <c r="I220" i="1"/>
  <c r="I125" i="1"/>
  <c r="G22" i="1"/>
  <c r="G96" i="1"/>
  <c r="G94" i="1"/>
  <c r="G824" i="1"/>
  <c r="G838" i="1"/>
  <c r="G837" i="1"/>
  <c r="G110" i="1"/>
  <c r="G836" i="1"/>
  <c r="G92" i="1"/>
  <c r="G91" i="1"/>
  <c r="I90" i="1"/>
  <c r="G46" i="1"/>
  <c r="G835" i="1"/>
  <c r="G834" i="1"/>
  <c r="G833" i="1"/>
  <c r="G832" i="1"/>
  <c r="G831" i="1"/>
  <c r="G821" i="1"/>
  <c r="G86" i="1"/>
  <c r="G101" i="1"/>
  <c r="G820" i="1"/>
  <c r="G828" i="1"/>
  <c r="G83" i="1"/>
  <c r="G97" i="1"/>
  <c r="G814" i="1"/>
  <c r="G93" i="1"/>
  <c r="G18" i="1"/>
  <c r="G121" i="1"/>
  <c r="G102" i="1"/>
  <c r="G120" i="1"/>
  <c r="G115" i="1"/>
  <c r="G119" i="1"/>
  <c r="G33" i="1"/>
  <c r="G116" i="1"/>
  <c r="G131" i="1"/>
  <c r="G100" i="1"/>
  <c r="G99" i="1"/>
  <c r="G124" i="1"/>
  <c r="G114" i="1"/>
  <c r="G65" i="1"/>
  <c r="G64" i="1"/>
  <c r="G48" i="1"/>
  <c r="G26" i="1"/>
  <c r="G98" i="1"/>
  <c r="G47" i="1"/>
  <c r="G29" i="1"/>
  <c r="G58" i="1"/>
  <c r="G43" i="1"/>
  <c r="K811" i="1" l="1"/>
  <c r="H811" i="1"/>
  <c r="K807" i="1"/>
  <c r="H807" i="1"/>
  <c r="K808" i="1"/>
  <c r="H808" i="1"/>
  <c r="K805" i="1"/>
  <c r="H805" i="1"/>
  <c r="K810" i="1"/>
  <c r="H810" i="1"/>
  <c r="K806" i="1"/>
  <c r="H806" i="1"/>
  <c r="K803" i="1"/>
  <c r="H803" i="1"/>
  <c r="K809" i="1"/>
  <c r="H809" i="1"/>
  <c r="S24" i="1"/>
  <c r="S51" i="1"/>
  <c r="K657" i="1"/>
  <c r="H657" i="1"/>
  <c r="K627" i="1"/>
  <c r="H627" i="1"/>
  <c r="K549" i="1"/>
  <c r="H549" i="1"/>
  <c r="K790" i="1"/>
  <c r="H790" i="1"/>
  <c r="K345" i="1"/>
  <c r="H345" i="1"/>
  <c r="K316" i="1"/>
  <c r="H316" i="1"/>
  <c r="K668" i="1"/>
  <c r="H668" i="1"/>
  <c r="K442" i="1"/>
  <c r="H442" i="1"/>
  <c r="K697" i="1"/>
  <c r="H697" i="1"/>
  <c r="K360" i="1"/>
  <c r="H360" i="1"/>
  <c r="K194" i="1"/>
  <c r="H194" i="1"/>
  <c r="K530" i="1"/>
  <c r="H530" i="1"/>
  <c r="K534" i="1"/>
  <c r="H534" i="1"/>
  <c r="K613" i="1"/>
  <c r="H613" i="1"/>
  <c r="K767" i="1"/>
  <c r="H767" i="1"/>
  <c r="K219" i="1"/>
  <c r="H219" i="1"/>
  <c r="K331" i="1"/>
  <c r="H331" i="1"/>
  <c r="K665" i="1"/>
  <c r="H665" i="1"/>
  <c r="K285" i="1"/>
  <c r="H285" i="1"/>
  <c r="K405" i="1"/>
  <c r="H405" i="1"/>
  <c r="K527" i="1"/>
  <c r="H527" i="1"/>
  <c r="K310" i="1"/>
  <c r="H310" i="1"/>
  <c r="K540" i="1"/>
  <c r="H540" i="1"/>
  <c r="K179" i="1"/>
  <c r="H179" i="1"/>
  <c r="K108" i="1"/>
  <c r="H108" i="1"/>
  <c r="K418" i="1"/>
  <c r="H418" i="1"/>
  <c r="N28" i="1"/>
  <c r="H28" i="1"/>
  <c r="K479" i="1"/>
  <c r="H479" i="1"/>
  <c r="K312" i="1"/>
  <c r="H312" i="1"/>
  <c r="K138" i="1"/>
  <c r="H138" i="1"/>
  <c r="K517" i="1"/>
  <c r="H517" i="1"/>
  <c r="K119" i="1"/>
  <c r="H119" i="1"/>
  <c r="K610" i="1"/>
  <c r="H610" i="1"/>
  <c r="K518" i="1"/>
  <c r="H518" i="1"/>
  <c r="K578" i="1"/>
  <c r="H578" i="1"/>
  <c r="K765" i="1"/>
  <c r="H765" i="1"/>
  <c r="K255" i="1"/>
  <c r="H255" i="1"/>
  <c r="N16" i="1"/>
  <c r="H16" i="1"/>
  <c r="K378" i="1"/>
  <c r="H378" i="1"/>
  <c r="N78" i="1"/>
  <c r="H78" i="1"/>
  <c r="N62" i="1"/>
  <c r="H62" i="1"/>
  <c r="K103" i="1"/>
  <c r="H103" i="1"/>
  <c r="N46" i="1"/>
  <c r="H46" i="1"/>
  <c r="K383" i="1"/>
  <c r="H383" i="1"/>
  <c r="K396" i="1"/>
  <c r="H396" i="1"/>
  <c r="K533" i="1"/>
  <c r="H533" i="1"/>
  <c r="K161" i="1"/>
  <c r="H161" i="1"/>
  <c r="K464" i="1"/>
  <c r="H464" i="1"/>
  <c r="K139" i="1"/>
  <c r="K13" i="1" s="1"/>
  <c r="K14" i="1" s="1"/>
  <c r="K15" i="1" s="1"/>
  <c r="K16" i="1" s="1"/>
  <c r="K17" i="1" s="1"/>
  <c r="K18" i="1" s="1"/>
  <c r="K19" i="1" s="1"/>
  <c r="K20" i="1" s="1"/>
  <c r="K21" i="1" s="1"/>
  <c r="K22" i="1" s="1"/>
  <c r="K23" i="1" s="1"/>
  <c r="K24" i="1" s="1"/>
  <c r="K25" i="1" s="1"/>
  <c r="K26" i="1" s="1"/>
  <c r="K27" i="1" s="1"/>
  <c r="K28" i="1" s="1"/>
  <c r="K29" i="1" s="1"/>
  <c r="K30" i="1" s="1"/>
  <c r="K31" i="1" s="1"/>
  <c r="K32" i="1" s="1"/>
  <c r="K33" i="1" s="1"/>
  <c r="K34" i="1" s="1"/>
  <c r="K35" i="1" s="1"/>
  <c r="K36" i="1" s="1"/>
  <c r="K37" i="1" s="1"/>
  <c r="K38" i="1" s="1"/>
  <c r="K39" i="1" s="1"/>
  <c r="K40" i="1" s="1"/>
  <c r="K41" i="1" s="1"/>
  <c r="K42" i="1" s="1"/>
  <c r="K43" i="1" s="1"/>
  <c r="K44" i="1" s="1"/>
  <c r="K45" i="1" s="1"/>
  <c r="K46" i="1" s="1"/>
  <c r="K47" i="1" s="1"/>
  <c r="K48" i="1" s="1"/>
  <c r="K49" i="1" s="1"/>
  <c r="K50" i="1" s="1"/>
  <c r="K51" i="1" s="1"/>
  <c r="K52" i="1" s="1"/>
  <c r="K53" i="1" s="1"/>
  <c r="K54" i="1" s="1"/>
  <c r="K55" i="1" s="1"/>
  <c r="K56" i="1" s="1"/>
  <c r="K57" i="1" s="1"/>
  <c r="K58" i="1" s="1"/>
  <c r="K59" i="1" s="1"/>
  <c r="K60" i="1" s="1"/>
  <c r="K61" i="1" s="1"/>
  <c r="K62" i="1" s="1"/>
  <c r="K63" i="1" s="1"/>
  <c r="K64" i="1" s="1"/>
  <c r="K65" i="1" s="1"/>
  <c r="K66" i="1" s="1"/>
  <c r="K67" i="1" s="1"/>
  <c r="K68" i="1" s="1"/>
  <c r="K69" i="1" s="1"/>
  <c r="K70" i="1" s="1"/>
  <c r="K71" i="1" s="1"/>
  <c r="K72" i="1" s="1"/>
  <c r="K73" i="1" s="1"/>
  <c r="K74" i="1" s="1"/>
  <c r="K75" i="1" s="1"/>
  <c r="K76" i="1" s="1"/>
  <c r="K77" i="1" s="1"/>
  <c r="K78" i="1" s="1"/>
  <c r="K79" i="1" s="1"/>
  <c r="K80" i="1" s="1"/>
  <c r="K81" i="1" s="1"/>
  <c r="H139" i="1"/>
  <c r="N69" i="1"/>
  <c r="H69" i="1"/>
  <c r="K173" i="1"/>
  <c r="H173" i="1"/>
  <c r="K579" i="1"/>
  <c r="H579" i="1"/>
  <c r="K788" i="1"/>
  <c r="H788" i="1"/>
  <c r="K424" i="1"/>
  <c r="H424" i="1"/>
  <c r="K692" i="1"/>
  <c r="H692" i="1"/>
  <c r="K126" i="1"/>
  <c r="H126" i="1"/>
  <c r="K262" i="1"/>
  <c r="H262" i="1"/>
  <c r="N32" i="1"/>
  <c r="H32" i="1"/>
  <c r="K667" i="1"/>
  <c r="H667" i="1"/>
  <c r="K774" i="1"/>
  <c r="H774" i="1"/>
  <c r="K709" i="1"/>
  <c r="H709" i="1"/>
  <c r="K710" i="1"/>
  <c r="H710" i="1"/>
  <c r="K120" i="1"/>
  <c r="H120" i="1"/>
  <c r="K303" i="1"/>
  <c r="H303" i="1"/>
  <c r="K131" i="1"/>
  <c r="H131" i="1"/>
  <c r="K735" i="1"/>
  <c r="H735" i="1"/>
  <c r="K522" i="1"/>
  <c r="H522" i="1"/>
  <c r="K391" i="1"/>
  <c r="H391" i="1"/>
  <c r="K619" i="1"/>
  <c r="H619" i="1"/>
  <c r="K189" i="1"/>
  <c r="H189" i="1"/>
  <c r="K166" i="1"/>
  <c r="H166" i="1"/>
  <c r="K288" i="1"/>
  <c r="H288" i="1"/>
  <c r="K239" i="1"/>
  <c r="H239" i="1"/>
  <c r="K431" i="1"/>
  <c r="H431" i="1"/>
  <c r="K452" i="1"/>
  <c r="H452" i="1"/>
  <c r="K496" i="1"/>
  <c r="H496" i="1"/>
  <c r="K230" i="1"/>
  <c r="H230" i="1"/>
  <c r="K547" i="1"/>
  <c r="H547" i="1"/>
  <c r="K419" i="1"/>
  <c r="H419" i="1"/>
  <c r="N75" i="1"/>
  <c r="H75" i="1"/>
  <c r="K593" i="1"/>
  <c r="H593" i="1"/>
  <c r="K584" i="1"/>
  <c r="H584" i="1"/>
  <c r="K373" i="1"/>
  <c r="H373" i="1"/>
  <c r="K713" i="1"/>
  <c r="H713" i="1"/>
  <c r="K591" i="1"/>
  <c r="H591" i="1"/>
  <c r="K736" i="1"/>
  <c r="H736" i="1"/>
  <c r="K565" i="1"/>
  <c r="H565" i="1"/>
  <c r="K354" i="1"/>
  <c r="H354" i="1"/>
  <c r="N47" i="1"/>
  <c r="H47" i="1"/>
  <c r="K702" i="1"/>
  <c r="H702" i="1"/>
  <c r="K473" i="1"/>
  <c r="H473" i="1"/>
  <c r="K412" i="1"/>
  <c r="H412" i="1"/>
  <c r="K292" i="1"/>
  <c r="H292" i="1"/>
  <c r="K169" i="1"/>
  <c r="H169" i="1"/>
  <c r="K432" i="1"/>
  <c r="H432" i="1"/>
  <c r="S27" i="1"/>
  <c r="K647" i="1"/>
  <c r="H647" i="1"/>
  <c r="K621" i="1"/>
  <c r="H621" i="1"/>
  <c r="K371" i="1"/>
  <c r="H371" i="1"/>
  <c r="K741" i="1"/>
  <c r="H741" i="1"/>
  <c r="K414" i="1"/>
  <c r="H414" i="1"/>
  <c r="K330" i="1"/>
  <c r="H330" i="1"/>
  <c r="K250" i="1"/>
  <c r="H250" i="1"/>
  <c r="K510" i="1"/>
  <c r="H510" i="1"/>
  <c r="K462" i="1"/>
  <c r="H462" i="1"/>
  <c r="K511" i="1"/>
  <c r="H511" i="1"/>
  <c r="K468" i="1"/>
  <c r="H468" i="1"/>
  <c r="K538" i="1"/>
  <c r="H538" i="1"/>
  <c r="K679" i="1"/>
  <c r="H679" i="1"/>
  <c r="K417" i="1"/>
  <c r="H417" i="1"/>
  <c r="K336" i="1"/>
  <c r="H336" i="1"/>
  <c r="K298" i="1"/>
  <c r="H298" i="1"/>
  <c r="K402" i="1"/>
  <c r="H402" i="1"/>
  <c r="K567" i="1"/>
  <c r="H567" i="1"/>
  <c r="K624" i="1"/>
  <c r="H624" i="1"/>
  <c r="K536" i="1"/>
  <c r="H536" i="1"/>
  <c r="K225" i="1"/>
  <c r="H225" i="1"/>
  <c r="K474" i="1"/>
  <c r="H474" i="1"/>
  <c r="K460" i="1"/>
  <c r="H460" i="1"/>
  <c r="K712" i="1"/>
  <c r="H712" i="1"/>
  <c r="K726" i="1"/>
  <c r="H726" i="1"/>
  <c r="N51" i="1"/>
  <c r="H51" i="1"/>
  <c r="K363" i="1"/>
  <c r="H363" i="1"/>
  <c r="K801" i="1"/>
  <c r="H801" i="1"/>
  <c r="K666" i="1"/>
  <c r="H666" i="1"/>
  <c r="K684" i="1"/>
  <c r="H684" i="1"/>
  <c r="K557" i="1"/>
  <c r="H557" i="1"/>
  <c r="K101" i="1"/>
  <c r="H101" i="1"/>
  <c r="K704" i="1"/>
  <c r="H704" i="1"/>
  <c r="K728" i="1"/>
  <c r="H728" i="1"/>
  <c r="K575" i="1"/>
  <c r="H575" i="1"/>
  <c r="K335" i="1"/>
  <c r="H335" i="1"/>
  <c r="K542" i="1"/>
  <c r="H542" i="1"/>
  <c r="K572" i="1"/>
  <c r="H572" i="1"/>
  <c r="K436" i="1"/>
  <c r="H436" i="1"/>
  <c r="K561" i="1"/>
  <c r="H561" i="1"/>
  <c r="K348" i="1"/>
  <c r="H348" i="1"/>
  <c r="K187" i="1"/>
  <c r="H187" i="1"/>
  <c r="K364" i="1"/>
  <c r="H364" i="1"/>
  <c r="K249" i="1"/>
  <c r="H249" i="1"/>
  <c r="K392" i="1"/>
  <c r="H392" i="1"/>
  <c r="K340" i="1"/>
  <c r="H340" i="1"/>
  <c r="K781" i="1"/>
  <c r="H781" i="1"/>
  <c r="K644" i="1"/>
  <c r="H644" i="1"/>
  <c r="K413" i="1"/>
  <c r="H413" i="1"/>
  <c r="K322" i="1"/>
  <c r="H322" i="1"/>
  <c r="K440" i="1"/>
  <c r="H440" i="1"/>
  <c r="K456" i="1"/>
  <c r="H456" i="1"/>
  <c r="K515" i="1"/>
  <c r="H515" i="1"/>
  <c r="K686" i="1"/>
  <c r="H686" i="1"/>
  <c r="N74" i="1"/>
  <c r="H74" i="1"/>
  <c r="K560" i="1"/>
  <c r="H560" i="1"/>
  <c r="K300" i="1"/>
  <c r="H300" i="1"/>
  <c r="K629" i="1"/>
  <c r="H629" i="1"/>
  <c r="K669" i="1"/>
  <c r="H669" i="1"/>
  <c r="K450" i="1"/>
  <c r="H450" i="1"/>
  <c r="K476" i="1"/>
  <c r="H476" i="1"/>
  <c r="K498" i="1"/>
  <c r="H498" i="1"/>
  <c r="K772" i="1"/>
  <c r="H772" i="1"/>
  <c r="K670" i="1"/>
  <c r="H670" i="1"/>
  <c r="K477" i="1"/>
  <c r="H477" i="1"/>
  <c r="K566" i="1"/>
  <c r="H566" i="1"/>
  <c r="K93" i="1"/>
  <c r="H93" i="1"/>
  <c r="N53" i="1"/>
  <c r="H53" i="1"/>
  <c r="K347" i="1"/>
  <c r="H347" i="1"/>
  <c r="K676" i="1"/>
  <c r="H676" i="1"/>
  <c r="K341" i="1"/>
  <c r="H341" i="1"/>
  <c r="K333" i="1"/>
  <c r="H333" i="1"/>
  <c r="K157" i="1"/>
  <c r="H157" i="1"/>
  <c r="K674" i="1"/>
  <c r="H674" i="1"/>
  <c r="K252" i="1"/>
  <c r="H252" i="1"/>
  <c r="K569" i="1"/>
  <c r="H569" i="1"/>
  <c r="K238" i="1"/>
  <c r="H238" i="1"/>
  <c r="K147" i="1"/>
  <c r="H147" i="1"/>
  <c r="K291" i="1"/>
  <c r="H291" i="1"/>
  <c r="N70" i="1"/>
  <c r="H70" i="1"/>
  <c r="K778" i="1"/>
  <c r="H778" i="1"/>
  <c r="K734" i="1"/>
  <c r="H734" i="1"/>
  <c r="K727" i="1"/>
  <c r="H727" i="1"/>
  <c r="K358" i="1"/>
  <c r="H358" i="1"/>
  <c r="K641" i="1"/>
  <c r="H641" i="1"/>
  <c r="K594" i="1"/>
  <c r="H594" i="1"/>
  <c r="K795" i="1"/>
  <c r="H795" i="1"/>
  <c r="K351" i="1"/>
  <c r="H351" i="1"/>
  <c r="N17" i="1"/>
  <c r="H17" i="1"/>
  <c r="K502" i="1"/>
  <c r="H502" i="1"/>
  <c r="K313" i="1"/>
  <c r="H313" i="1"/>
  <c r="K387" i="1"/>
  <c r="H387" i="1"/>
  <c r="K672" i="1"/>
  <c r="H672" i="1"/>
  <c r="K797" i="1"/>
  <c r="H797" i="1"/>
  <c r="K94" i="1"/>
  <c r="H94" i="1"/>
  <c r="H37" i="1"/>
  <c r="K762" i="1"/>
  <c r="H762" i="1"/>
  <c r="N12" i="1"/>
  <c r="H12" i="1"/>
  <c r="K282" i="1"/>
  <c r="H282" i="1"/>
  <c r="K646" i="1"/>
  <c r="H646" i="1"/>
  <c r="K603" i="1"/>
  <c r="H603" i="1"/>
  <c r="K760" i="1"/>
  <c r="H760" i="1"/>
  <c r="N476" i="1"/>
  <c r="N27" i="1"/>
  <c r="H27" i="1"/>
  <c r="N38" i="1"/>
  <c r="H38" i="1"/>
  <c r="K406" i="1"/>
  <c r="H406" i="1"/>
  <c r="K390" i="1"/>
  <c r="H390" i="1"/>
  <c r="K307" i="1"/>
  <c r="H307" i="1"/>
  <c r="K308" i="1"/>
  <c r="H308" i="1"/>
  <c r="K83" i="1"/>
  <c r="H83" i="1"/>
  <c r="K385" i="1"/>
  <c r="H385" i="1"/>
  <c r="K321" i="1"/>
  <c r="H321" i="1"/>
  <c r="N79" i="1"/>
  <c r="H79" i="1"/>
  <c r="K197" i="1"/>
  <c r="H197" i="1"/>
  <c r="K571" i="1"/>
  <c r="H571" i="1"/>
  <c r="K478" i="1"/>
  <c r="H478" i="1"/>
  <c r="K199" i="1"/>
  <c r="H199" i="1"/>
  <c r="K617" i="1"/>
  <c r="H617" i="1"/>
  <c r="K193" i="1"/>
  <c r="H193" i="1"/>
  <c r="K176" i="1"/>
  <c r="H176" i="1"/>
  <c r="K224" i="1"/>
  <c r="H224" i="1"/>
  <c r="K659" i="1"/>
  <c r="H659" i="1"/>
  <c r="K655" i="1"/>
  <c r="H655" i="1"/>
  <c r="K626" i="1"/>
  <c r="H626" i="1"/>
  <c r="K96" i="1"/>
  <c r="H96" i="1"/>
  <c r="N322" i="1"/>
  <c r="S62" i="1"/>
  <c r="K759" i="1"/>
  <c r="H759" i="1"/>
  <c r="K695" i="1"/>
  <c r="H695" i="1"/>
  <c r="K190" i="1"/>
  <c r="H190" i="1"/>
  <c r="K638" i="1"/>
  <c r="H638" i="1"/>
  <c r="K324" i="1"/>
  <c r="H324" i="1"/>
  <c r="K577" i="1"/>
  <c r="H577" i="1"/>
  <c r="K415" i="1"/>
  <c r="H415" i="1"/>
  <c r="K509" i="1"/>
  <c r="H509" i="1"/>
  <c r="K568" i="1"/>
  <c r="H568" i="1"/>
  <c r="K484" i="1"/>
  <c r="H484" i="1"/>
  <c r="K397" i="1"/>
  <c r="H397" i="1"/>
  <c r="K309" i="1"/>
  <c r="H309" i="1"/>
  <c r="K501" i="1"/>
  <c r="H501" i="1"/>
  <c r="K283" i="1"/>
  <c r="H283" i="1"/>
  <c r="K746" i="1"/>
  <c r="H746" i="1"/>
  <c r="K366" i="1"/>
  <c r="H366" i="1"/>
  <c r="K435" i="1"/>
  <c r="H435" i="1"/>
  <c r="K497" i="1"/>
  <c r="H497" i="1"/>
  <c r="K277" i="1"/>
  <c r="H277" i="1"/>
  <c r="K681" i="1"/>
  <c r="H681" i="1"/>
  <c r="K429" i="1"/>
  <c r="H429" i="1"/>
  <c r="K698" i="1"/>
  <c r="H698" i="1"/>
  <c r="K487" i="1"/>
  <c r="H487" i="1"/>
  <c r="K466" i="1"/>
  <c r="H466" i="1"/>
  <c r="K381" i="1"/>
  <c r="H381" i="1"/>
  <c r="K111" i="1"/>
  <c r="H111" i="1"/>
  <c r="K334" i="1"/>
  <c r="H334" i="1"/>
  <c r="N67" i="1"/>
  <c r="H67" i="1"/>
  <c r="K259" i="1"/>
  <c r="H259" i="1"/>
  <c r="K393" i="1"/>
  <c r="H393" i="1"/>
  <c r="N43" i="1"/>
  <c r="H43" i="1"/>
  <c r="K449" i="1"/>
  <c r="H449" i="1"/>
  <c r="K152" i="1"/>
  <c r="H152" i="1"/>
  <c r="K634" i="1"/>
  <c r="H634" i="1"/>
  <c r="K428" i="1"/>
  <c r="H428" i="1"/>
  <c r="K86" i="1"/>
  <c r="H86" i="1"/>
  <c r="K427" i="1"/>
  <c r="H427" i="1"/>
  <c r="K318" i="1"/>
  <c r="H318" i="1"/>
  <c r="K708" i="1"/>
  <c r="H708" i="1"/>
  <c r="K306" i="1"/>
  <c r="H306" i="1"/>
  <c r="K243" i="1"/>
  <c r="H243" i="1"/>
  <c r="N64" i="1"/>
  <c r="H64" i="1"/>
  <c r="K558" i="1"/>
  <c r="H558" i="1"/>
  <c r="N60" i="1"/>
  <c r="H60" i="1"/>
  <c r="K495" i="1"/>
  <c r="H495" i="1"/>
  <c r="K562" i="1"/>
  <c r="H562" i="1"/>
  <c r="K654" i="1"/>
  <c r="H654" i="1"/>
  <c r="K526" i="1"/>
  <c r="H526" i="1"/>
  <c r="K286" i="1"/>
  <c r="H286" i="1"/>
  <c r="K213" i="1"/>
  <c r="H213" i="1"/>
  <c r="N68" i="1"/>
  <c r="H68" i="1"/>
  <c r="K135" i="1"/>
  <c r="H135" i="1"/>
  <c r="K582" i="1"/>
  <c r="H582" i="1"/>
  <c r="K745" i="1"/>
  <c r="H745" i="1"/>
  <c r="K782" i="1"/>
  <c r="H782" i="1"/>
  <c r="K389" i="1"/>
  <c r="H389" i="1"/>
  <c r="K631" i="1"/>
  <c r="H631" i="1"/>
  <c r="K787" i="1"/>
  <c r="H787" i="1"/>
  <c r="N71" i="1"/>
  <c r="H71" i="1"/>
  <c r="K469" i="1"/>
  <c r="H469" i="1"/>
  <c r="K242" i="1"/>
  <c r="H242" i="1"/>
  <c r="K600" i="1"/>
  <c r="H600" i="1"/>
  <c r="K457" i="1"/>
  <c r="H457" i="1"/>
  <c r="N449" i="1"/>
  <c r="K425" i="1"/>
  <c r="H425" i="1"/>
  <c r="K776" i="1"/>
  <c r="H776" i="1"/>
  <c r="K608" i="1"/>
  <c r="H608" i="1"/>
  <c r="K356" i="1"/>
  <c r="H356" i="1"/>
  <c r="K486" i="1"/>
  <c r="H486" i="1"/>
  <c r="K129" i="1"/>
  <c r="H129" i="1"/>
  <c r="K589" i="1"/>
  <c r="H589" i="1"/>
  <c r="K525" i="1"/>
  <c r="H525" i="1"/>
  <c r="K532" i="1"/>
  <c r="H532" i="1"/>
  <c r="K700" i="1"/>
  <c r="H700" i="1"/>
  <c r="N41" i="1"/>
  <c r="H41" i="1"/>
  <c r="K369" i="1"/>
  <c r="H369" i="1"/>
  <c r="K289" i="1"/>
  <c r="H289" i="1"/>
  <c r="K241" i="1"/>
  <c r="H241" i="1"/>
  <c r="K488" i="1"/>
  <c r="H488" i="1"/>
  <c r="K475" i="1"/>
  <c r="H475" i="1"/>
  <c r="K201" i="1"/>
  <c r="H201" i="1"/>
  <c r="K622" i="1"/>
  <c r="H622" i="1"/>
  <c r="K329" i="1"/>
  <c r="H329" i="1"/>
  <c r="K570" i="1"/>
  <c r="H570" i="1"/>
  <c r="K328" i="1"/>
  <c r="H328" i="1"/>
  <c r="K218" i="1"/>
  <c r="H218" i="1"/>
  <c r="K729" i="1"/>
  <c r="H729" i="1"/>
  <c r="K757" i="1"/>
  <c r="H757" i="1"/>
  <c r="K180" i="1"/>
  <c r="H180" i="1"/>
  <c r="H26" i="1"/>
  <c r="K122" i="1"/>
  <c r="H122" i="1"/>
  <c r="K437" i="1"/>
  <c r="H437" i="1"/>
  <c r="K785" i="1"/>
  <c r="H785" i="1"/>
  <c r="K618" i="1"/>
  <c r="H618" i="1"/>
  <c r="K287" i="1"/>
  <c r="H287" i="1"/>
  <c r="K491" i="1"/>
  <c r="H491" i="1"/>
  <c r="N44" i="1"/>
  <c r="H44" i="1"/>
  <c r="K602" i="1"/>
  <c r="H602" i="1"/>
  <c r="K607" i="1"/>
  <c r="H607" i="1"/>
  <c r="K500" i="1"/>
  <c r="H500" i="1"/>
  <c r="K656" i="1"/>
  <c r="H656" i="1"/>
  <c r="K539" i="1"/>
  <c r="H539" i="1"/>
  <c r="K192" i="1"/>
  <c r="H192" i="1"/>
  <c r="K294" i="1"/>
  <c r="H294" i="1"/>
  <c r="K112" i="1"/>
  <c r="H112" i="1"/>
  <c r="K227" i="1"/>
  <c r="H227" i="1"/>
  <c r="K267" i="1"/>
  <c r="H267" i="1"/>
  <c r="K792" i="1"/>
  <c r="H792" i="1"/>
  <c r="K311" i="1"/>
  <c r="H311" i="1"/>
  <c r="K694" i="1"/>
  <c r="H694" i="1"/>
  <c r="K506" i="1"/>
  <c r="H506" i="1"/>
  <c r="K446" i="1"/>
  <c r="H446" i="1"/>
  <c r="K580" i="1"/>
  <c r="H580" i="1"/>
  <c r="K723" i="1"/>
  <c r="H723" i="1"/>
  <c r="K434" i="1"/>
  <c r="H434" i="1"/>
  <c r="K352" i="1"/>
  <c r="H352" i="1"/>
  <c r="K175" i="1"/>
  <c r="H175" i="1"/>
  <c r="K132" i="1"/>
  <c r="H132" i="1"/>
  <c r="K601" i="1"/>
  <c r="H601" i="1"/>
  <c r="K163" i="1"/>
  <c r="H163" i="1"/>
  <c r="K769" i="1"/>
  <c r="H769" i="1"/>
  <c r="K433" i="1"/>
  <c r="H433" i="1"/>
  <c r="K625" i="1"/>
  <c r="H625" i="1"/>
  <c r="K543" i="1"/>
  <c r="H543" i="1"/>
  <c r="K236" i="1"/>
  <c r="H236" i="1"/>
  <c r="K235" i="1"/>
  <c r="H235" i="1"/>
  <c r="K523" i="1"/>
  <c r="H523" i="1"/>
  <c r="K554" i="1"/>
  <c r="H554" i="1"/>
  <c r="K281" i="1"/>
  <c r="H281" i="1"/>
  <c r="K408" i="1"/>
  <c r="H408" i="1"/>
  <c r="K217" i="1"/>
  <c r="H217" i="1"/>
  <c r="K207" i="1"/>
  <c r="H207" i="1"/>
  <c r="K216" i="1"/>
  <c r="H216" i="1"/>
  <c r="K394" i="1"/>
  <c r="H394" i="1"/>
  <c r="K711" i="1"/>
  <c r="H711" i="1"/>
  <c r="K374" i="1"/>
  <c r="H374" i="1"/>
  <c r="K780" i="1"/>
  <c r="H780" i="1"/>
  <c r="K499" i="1"/>
  <c r="H499" i="1"/>
  <c r="K212" i="1"/>
  <c r="H212" i="1"/>
  <c r="K503" i="1"/>
  <c r="H503" i="1"/>
  <c r="K380" i="1"/>
  <c r="H380" i="1"/>
  <c r="K673" i="1"/>
  <c r="H673" i="1"/>
  <c r="N55" i="1"/>
  <c r="H55" i="1"/>
  <c r="N20" i="1"/>
  <c r="H20" i="1"/>
  <c r="K272" i="1"/>
  <c r="H272" i="1"/>
  <c r="K599" i="1"/>
  <c r="H599" i="1"/>
  <c r="K682" i="1"/>
  <c r="H682" i="1"/>
  <c r="K375" i="1"/>
  <c r="H375" i="1"/>
  <c r="K653" i="1"/>
  <c r="H653" i="1"/>
  <c r="K750" i="1"/>
  <c r="H750" i="1"/>
  <c r="K783" i="1"/>
  <c r="H783" i="1"/>
  <c r="K516" i="1"/>
  <c r="H516" i="1"/>
  <c r="K705" i="1"/>
  <c r="H705" i="1"/>
  <c r="K200" i="1"/>
  <c r="H200" i="1"/>
  <c r="K401" i="1"/>
  <c r="H401" i="1"/>
  <c r="K174" i="1"/>
  <c r="H174" i="1"/>
  <c r="K675" i="1"/>
  <c r="H675" i="1"/>
  <c r="K643" i="1"/>
  <c r="H643" i="1"/>
  <c r="K722" i="1"/>
  <c r="H722" i="1"/>
  <c r="K663" i="1"/>
  <c r="H663" i="1"/>
  <c r="K633" i="1"/>
  <c r="H633" i="1"/>
  <c r="K110" i="1"/>
  <c r="H110" i="1"/>
  <c r="K494" i="1"/>
  <c r="H494" i="1"/>
  <c r="N40" i="1"/>
  <c r="H40" i="1"/>
  <c r="K732" i="1"/>
  <c r="H732" i="1"/>
  <c r="K85" i="1"/>
  <c r="H85" i="1"/>
  <c r="K150" i="1"/>
  <c r="H150" i="1"/>
  <c r="K720" i="1"/>
  <c r="H720" i="1"/>
  <c r="K114" i="1"/>
  <c r="H114" i="1"/>
  <c r="N61" i="1"/>
  <c r="H61" i="1"/>
  <c r="K208" i="1"/>
  <c r="H208" i="1"/>
  <c r="K368" i="1"/>
  <c r="H368" i="1"/>
  <c r="K400" i="1"/>
  <c r="H400" i="1"/>
  <c r="K703" i="1"/>
  <c r="H703" i="1"/>
  <c r="K451" i="1"/>
  <c r="H451" i="1"/>
  <c r="K448" i="1"/>
  <c r="H448" i="1"/>
  <c r="N57" i="1"/>
  <c r="H57" i="1"/>
  <c r="K635" i="1"/>
  <c r="H635" i="1"/>
  <c r="K265" i="1"/>
  <c r="H265" i="1"/>
  <c r="K648" i="1"/>
  <c r="H648" i="1"/>
  <c r="K240" i="1"/>
  <c r="H240" i="1"/>
  <c r="K791" i="1"/>
  <c r="H791" i="1"/>
  <c r="K583" i="1"/>
  <c r="H583" i="1"/>
  <c r="K552" i="1"/>
  <c r="H552" i="1"/>
  <c r="K320" i="1"/>
  <c r="H320" i="1"/>
  <c r="K739" i="1"/>
  <c r="H739" i="1"/>
  <c r="K188" i="1"/>
  <c r="H188" i="1"/>
  <c r="K99" i="1"/>
  <c r="H99" i="1"/>
  <c r="K606" i="1"/>
  <c r="H606" i="1"/>
  <c r="K770" i="1"/>
  <c r="H770" i="1"/>
  <c r="K299" i="1"/>
  <c r="H299" i="1"/>
  <c r="K128" i="1"/>
  <c r="H128" i="1"/>
  <c r="K221" i="1"/>
  <c r="H221" i="1"/>
  <c r="K116" i="1"/>
  <c r="H116" i="1"/>
  <c r="K279" i="1"/>
  <c r="H279" i="1"/>
  <c r="K754" i="1"/>
  <c r="H754" i="1"/>
  <c r="K278" i="1"/>
  <c r="H278" i="1"/>
  <c r="K489" i="1"/>
  <c r="H489" i="1"/>
  <c r="K564" i="1"/>
  <c r="H564" i="1"/>
  <c r="K563" i="1"/>
  <c r="H563" i="1"/>
  <c r="K512" i="1"/>
  <c r="H512" i="1"/>
  <c r="K134" i="1"/>
  <c r="H134" i="1"/>
  <c r="K357" i="1"/>
  <c r="H357" i="1"/>
  <c r="K717" i="1"/>
  <c r="H717" i="1"/>
  <c r="K472" i="1"/>
  <c r="H472" i="1"/>
  <c r="K651" i="1"/>
  <c r="H651" i="1"/>
  <c r="K121" i="1"/>
  <c r="H121" i="1"/>
  <c r="K177" i="1"/>
  <c r="H177" i="1"/>
  <c r="K596" i="1"/>
  <c r="H596" i="1"/>
  <c r="K689" i="1"/>
  <c r="H689" i="1"/>
  <c r="K220" i="1"/>
  <c r="H220" i="1"/>
  <c r="K748" i="1"/>
  <c r="H748" i="1"/>
  <c r="K332" i="1"/>
  <c r="H332" i="1"/>
  <c r="K258" i="1"/>
  <c r="H258" i="1"/>
  <c r="K766" i="1"/>
  <c r="H766" i="1"/>
  <c r="K794" i="1"/>
  <c r="H794" i="1"/>
  <c r="N54" i="1"/>
  <c r="H54" i="1"/>
  <c r="K395" i="1"/>
  <c r="H395" i="1"/>
  <c r="K144" i="1"/>
  <c r="H144" i="1"/>
  <c r="K650" i="1"/>
  <c r="H650" i="1"/>
  <c r="K370" i="1"/>
  <c r="H370" i="1"/>
  <c r="K232" i="1"/>
  <c r="H232" i="1"/>
  <c r="K247" i="1"/>
  <c r="H247" i="1"/>
  <c r="N24" i="1"/>
  <c r="H24" i="1"/>
  <c r="K156" i="1"/>
  <c r="H156" i="1"/>
  <c r="K796" i="1"/>
  <c r="H796" i="1"/>
  <c r="N80" i="1"/>
  <c r="H80" i="1"/>
  <c r="N394" i="1"/>
  <c r="K687" i="1"/>
  <c r="H687" i="1"/>
  <c r="K551" i="1"/>
  <c r="H551" i="1"/>
  <c r="K115" i="1"/>
  <c r="H115" i="1"/>
  <c r="K642" i="1"/>
  <c r="H642" i="1"/>
  <c r="K346" i="1"/>
  <c r="H346" i="1"/>
  <c r="K441" i="1"/>
  <c r="H441" i="1"/>
  <c r="K612" i="1"/>
  <c r="H612" i="1"/>
  <c r="K652" i="1"/>
  <c r="H652" i="1"/>
  <c r="K214" i="1"/>
  <c r="H214" i="1"/>
  <c r="K223" i="1"/>
  <c r="H223" i="1"/>
  <c r="K304" i="1"/>
  <c r="H304" i="1"/>
  <c r="K513" i="1"/>
  <c r="H513" i="1"/>
  <c r="K445" i="1"/>
  <c r="H445" i="1"/>
  <c r="K159" i="1"/>
  <c r="H159" i="1"/>
  <c r="K743" i="1"/>
  <c r="H743" i="1"/>
  <c r="K133" i="1"/>
  <c r="H133" i="1"/>
  <c r="K761" i="1"/>
  <c r="H761" i="1"/>
  <c r="K293" i="1"/>
  <c r="H293" i="1"/>
  <c r="K315" i="1"/>
  <c r="H315" i="1"/>
  <c r="K696" i="1"/>
  <c r="H696" i="1"/>
  <c r="K585" i="1"/>
  <c r="H585" i="1"/>
  <c r="K109" i="1"/>
  <c r="H109" i="1"/>
  <c r="K733" i="1"/>
  <c r="H733" i="1"/>
  <c r="N30" i="1"/>
  <c r="H30" i="1"/>
  <c r="K520" i="1"/>
  <c r="H520" i="1"/>
  <c r="K453" i="1"/>
  <c r="H453" i="1"/>
  <c r="K548" i="1"/>
  <c r="H548" i="1"/>
  <c r="N35" i="1"/>
  <c r="H35" i="1"/>
  <c r="K660" i="1"/>
  <c r="H660" i="1"/>
  <c r="K162" i="1"/>
  <c r="H162" i="1"/>
  <c r="K295" i="1"/>
  <c r="H295" i="1"/>
  <c r="K403" i="1"/>
  <c r="H403" i="1"/>
  <c r="K544" i="1"/>
  <c r="H544" i="1"/>
  <c r="K314" i="1"/>
  <c r="H314" i="1"/>
  <c r="K343" i="1"/>
  <c r="H343" i="1"/>
  <c r="K662" i="1"/>
  <c r="H662" i="1"/>
  <c r="N15" i="1"/>
  <c r="H15" i="1"/>
  <c r="K222" i="1"/>
  <c r="H222" i="1"/>
  <c r="K636" i="1"/>
  <c r="H636" i="1"/>
  <c r="K362" i="1"/>
  <c r="H362" i="1"/>
  <c r="N33" i="1"/>
  <c r="H33" i="1"/>
  <c r="K763" i="1"/>
  <c r="H763" i="1"/>
  <c r="K604" i="1"/>
  <c r="H604" i="1"/>
  <c r="K149" i="1"/>
  <c r="H149" i="1"/>
  <c r="K326" i="1"/>
  <c r="H326" i="1"/>
  <c r="K645" i="1"/>
  <c r="H645" i="1"/>
  <c r="K586" i="1"/>
  <c r="H586" i="1"/>
  <c r="K771" i="1"/>
  <c r="H771" i="1"/>
  <c r="N14" i="1"/>
  <c r="H14" i="1"/>
  <c r="K784" i="1"/>
  <c r="H784" i="1"/>
  <c r="K550" i="1"/>
  <c r="H550" i="1"/>
  <c r="K384" i="1"/>
  <c r="H384" i="1"/>
  <c r="K127" i="1"/>
  <c r="H127" i="1"/>
  <c r="K198" i="1"/>
  <c r="H198" i="1"/>
  <c r="K379" i="1"/>
  <c r="H379" i="1"/>
  <c r="K98" i="1"/>
  <c r="H98" i="1"/>
  <c r="K467" i="1"/>
  <c r="H467" i="1"/>
  <c r="K480" i="1"/>
  <c r="H480" i="1"/>
  <c r="K470" i="1"/>
  <c r="H470" i="1"/>
  <c r="K531" i="1"/>
  <c r="H531" i="1"/>
  <c r="K153" i="1"/>
  <c r="H153" i="1"/>
  <c r="N22" i="1"/>
  <c r="H22" i="1"/>
  <c r="K160" i="1"/>
  <c r="H160" i="1"/>
  <c r="K284" i="1"/>
  <c r="H284" i="1"/>
  <c r="K628" i="1"/>
  <c r="H628" i="1"/>
  <c r="K353" i="1"/>
  <c r="H353" i="1"/>
  <c r="K620" i="1"/>
  <c r="H620" i="1"/>
  <c r="K215" i="1"/>
  <c r="H215" i="1"/>
  <c r="K100" i="1"/>
  <c r="H100" i="1"/>
  <c r="K649" i="1"/>
  <c r="H649" i="1"/>
  <c r="K296" i="1"/>
  <c r="H296" i="1"/>
  <c r="K779" i="1"/>
  <c r="H779" i="1"/>
  <c r="K323" i="1"/>
  <c r="H323" i="1"/>
  <c r="K465" i="1"/>
  <c r="H465" i="1"/>
  <c r="K737" i="1"/>
  <c r="H737" i="1"/>
  <c r="K411" i="1"/>
  <c r="H411" i="1"/>
  <c r="K117" i="1"/>
  <c r="H117" i="1"/>
  <c r="K167" i="1"/>
  <c r="H167" i="1"/>
  <c r="N23" i="1"/>
  <c r="H23" i="1"/>
  <c r="K800" i="1"/>
  <c r="H800" i="1"/>
  <c r="K528" i="1"/>
  <c r="H528" i="1"/>
  <c r="N29" i="1"/>
  <c r="H29" i="1"/>
  <c r="K178" i="1"/>
  <c r="H178" i="1"/>
  <c r="K755" i="1"/>
  <c r="H755" i="1"/>
  <c r="K485" i="1"/>
  <c r="H485" i="1"/>
  <c r="K718" i="1"/>
  <c r="H718" i="1"/>
  <c r="K420" i="1"/>
  <c r="H420" i="1"/>
  <c r="K545" i="1"/>
  <c r="H545" i="1"/>
  <c r="K254" i="1"/>
  <c r="H254" i="1"/>
  <c r="K245" i="1"/>
  <c r="H245" i="1"/>
  <c r="K671" i="1"/>
  <c r="H671" i="1"/>
  <c r="K398" i="1"/>
  <c r="H398" i="1"/>
  <c r="K688" i="1"/>
  <c r="H688" i="1"/>
  <c r="K140" i="1"/>
  <c r="H140" i="1"/>
  <c r="K721" i="1"/>
  <c r="H721" i="1"/>
  <c r="K95" i="1"/>
  <c r="H95" i="1"/>
  <c r="K758" i="1"/>
  <c r="H758" i="1"/>
  <c r="K455" i="1"/>
  <c r="H455" i="1"/>
  <c r="K444" i="1"/>
  <c r="H444" i="1"/>
  <c r="K483" i="1"/>
  <c r="H483" i="1"/>
  <c r="N245" i="1"/>
  <c r="K777" i="1"/>
  <c r="H777" i="1"/>
  <c r="K576" i="1"/>
  <c r="H576" i="1"/>
  <c r="K492" i="1"/>
  <c r="H492" i="1"/>
  <c r="K244" i="1"/>
  <c r="H244" i="1"/>
  <c r="K768" i="1"/>
  <c r="H768" i="1"/>
  <c r="K404" i="1"/>
  <c r="H404" i="1"/>
  <c r="K546" i="1"/>
  <c r="H546" i="1"/>
  <c r="K297" i="1"/>
  <c r="H297" i="1"/>
  <c r="N56" i="1"/>
  <c r="H56" i="1"/>
  <c r="K798" i="1"/>
  <c r="H798" i="1"/>
  <c r="K361" i="1"/>
  <c r="H361" i="1"/>
  <c r="K793" i="1"/>
  <c r="H793" i="1"/>
  <c r="K719" i="1"/>
  <c r="H719" i="1"/>
  <c r="K104" i="1"/>
  <c r="H104" i="1"/>
  <c r="K724" i="1"/>
  <c r="H724" i="1"/>
  <c r="K268" i="1"/>
  <c r="H268" i="1"/>
  <c r="K407" i="1"/>
  <c r="H407" i="1"/>
  <c r="K344" i="1"/>
  <c r="H344" i="1"/>
  <c r="K507" i="1"/>
  <c r="H507" i="1"/>
  <c r="K481" i="1"/>
  <c r="H481" i="1"/>
  <c r="K271" i="1"/>
  <c r="H271" i="1"/>
  <c r="K706" i="1"/>
  <c r="H706" i="1"/>
  <c r="K482" i="1"/>
  <c r="H482" i="1"/>
  <c r="K519" i="1"/>
  <c r="H519" i="1"/>
  <c r="K677" i="1"/>
  <c r="H677" i="1"/>
  <c r="K637" i="1"/>
  <c r="H637" i="1"/>
  <c r="K609" i="1"/>
  <c r="H609" i="1"/>
  <c r="K595" i="1"/>
  <c r="H595" i="1"/>
  <c r="K264" i="1"/>
  <c r="H264" i="1"/>
  <c r="K410" i="1"/>
  <c r="H410" i="1"/>
  <c r="K168" i="1"/>
  <c r="H168" i="1"/>
  <c r="N65" i="1"/>
  <c r="H65" i="1"/>
  <c r="K756" i="1"/>
  <c r="H756" i="1"/>
  <c r="K319" i="1"/>
  <c r="H319" i="1"/>
  <c r="N230" i="1"/>
  <c r="N610" i="1"/>
  <c r="N721" i="1"/>
  <c r="N289" i="1"/>
  <c r="N366" i="1"/>
  <c r="N694" i="1"/>
  <c r="N254" i="1"/>
  <c r="N766" i="1"/>
  <c r="N772" i="1"/>
  <c r="N593" i="1"/>
  <c r="S17" i="1"/>
  <c r="N340" i="1"/>
  <c r="S26" i="1"/>
  <c r="N607" i="1"/>
  <c r="N477" i="1"/>
  <c r="N240" i="1"/>
  <c r="S12" i="1"/>
  <c r="N326" i="1"/>
  <c r="N584" i="1"/>
  <c r="N551" i="1"/>
  <c r="N441" i="1"/>
  <c r="S32" i="1"/>
  <c r="N444" i="1"/>
  <c r="N692" i="1"/>
  <c r="N511" i="1"/>
  <c r="N348" i="1"/>
  <c r="N475" i="1"/>
  <c r="N735" i="1"/>
  <c r="N663" i="1"/>
  <c r="N217" i="1"/>
  <c r="N313" i="1"/>
  <c r="N115" i="1"/>
  <c r="N531" i="1"/>
  <c r="N706" i="1"/>
  <c r="N750" i="1"/>
  <c r="N741" i="1"/>
  <c r="N465" i="1"/>
  <c r="N357" i="1"/>
  <c r="N519" i="1"/>
  <c r="N712" i="1"/>
  <c r="N432" i="1"/>
  <c r="N608" i="1"/>
  <c r="N162" i="1"/>
  <c r="N483" i="1"/>
  <c r="N264" i="1"/>
  <c r="N700" i="1"/>
  <c r="N734" i="1"/>
  <c r="N109" i="1"/>
  <c r="N650" i="1"/>
  <c r="N442" i="1"/>
  <c r="N225" i="1"/>
  <c r="N470" i="1"/>
  <c r="N569" i="1"/>
  <c r="N297" i="1"/>
  <c r="N576" i="1"/>
  <c r="N223" i="1"/>
  <c r="N139" i="1"/>
  <c r="S79" i="1"/>
  <c r="N502" i="1"/>
  <c r="N717" i="1"/>
  <c r="N552" i="1"/>
  <c r="N486" i="1"/>
  <c r="N324" i="1"/>
  <c r="N536" i="1"/>
  <c r="N760" i="1"/>
  <c r="N668" i="1"/>
  <c r="N216" i="1"/>
  <c r="N767" i="1"/>
  <c r="N179" i="1"/>
  <c r="N688" i="1"/>
  <c r="N239" i="1"/>
  <c r="N499" i="1"/>
  <c r="N278" i="1"/>
  <c r="N96" i="1"/>
  <c r="N520" i="1"/>
  <c r="N294" i="1"/>
  <c r="N629" i="1"/>
  <c r="N762" i="1"/>
  <c r="N100" i="1"/>
  <c r="N259" i="1"/>
  <c r="N720" i="1"/>
  <c r="N285" i="1"/>
  <c r="N805" i="1"/>
  <c r="N241" i="1"/>
  <c r="S44" i="1"/>
  <c r="N198" i="1"/>
  <c r="N523" i="1"/>
  <c r="N156" i="1"/>
  <c r="S33" i="1"/>
  <c r="N144" i="1"/>
  <c r="N557" i="1"/>
  <c r="N649" i="1"/>
  <c r="N665" i="1"/>
  <c r="N433" i="1"/>
  <c r="N565" i="1"/>
  <c r="N103" i="1"/>
  <c r="N352" i="1"/>
  <c r="N510" i="1"/>
  <c r="N332" i="1"/>
  <c r="N467" i="1"/>
  <c r="N798" i="1"/>
  <c r="N684" i="1"/>
  <c r="N120" i="1"/>
  <c r="N331" i="1"/>
  <c r="N482" i="1"/>
  <c r="N621" i="1"/>
  <c r="N657" i="1"/>
  <c r="N560" i="1"/>
  <c r="N405" i="1"/>
  <c r="N638" i="1"/>
  <c r="N126" i="1"/>
  <c r="N368" i="1"/>
  <c r="N673" i="1"/>
  <c r="N642" i="1"/>
  <c r="N589" i="1"/>
  <c r="S47" i="1"/>
  <c r="N543" i="1"/>
  <c r="S46" i="1"/>
  <c r="N173" i="1"/>
  <c r="N194" i="1"/>
  <c r="N122" i="1"/>
  <c r="N666" i="1"/>
  <c r="N578" i="1"/>
  <c r="N631" i="1"/>
  <c r="N282" i="1"/>
  <c r="S60" i="1"/>
  <c r="N413" i="1"/>
  <c r="N283" i="1"/>
  <c r="N696" i="1"/>
  <c r="N199" i="1"/>
  <c r="N401" i="1"/>
  <c r="N37" i="1"/>
  <c r="S67" i="1"/>
  <c r="N643" i="1"/>
  <c r="N627" i="1"/>
  <c r="N599" i="1"/>
  <c r="N709" i="1"/>
  <c r="N429" i="1"/>
  <c r="N323" i="1"/>
  <c r="N389" i="1"/>
  <c r="N546" i="1"/>
  <c r="N114" i="1"/>
  <c r="N533" i="1"/>
  <c r="N200" i="1"/>
  <c r="N300" i="1"/>
  <c r="N272" i="1"/>
  <c r="N335" i="1"/>
  <c r="N488" i="1"/>
  <c r="N393" i="1"/>
  <c r="N528" i="1"/>
  <c r="N517" i="1"/>
  <c r="N265" i="1"/>
  <c r="N243" i="1"/>
  <c r="N428" i="1"/>
  <c r="N356" i="1"/>
  <c r="N455" i="1"/>
  <c r="N671" i="1"/>
  <c r="N769" i="1"/>
  <c r="N134" i="1"/>
  <c r="N427" i="1"/>
  <c r="N315" i="1"/>
  <c r="N602" i="1"/>
  <c r="N697" i="1"/>
  <c r="N190" i="1"/>
  <c r="N330" i="1"/>
  <c r="N415" i="1"/>
  <c r="N307" i="1"/>
  <c r="N770" i="1"/>
  <c r="N803" i="1"/>
  <c r="N792" i="1"/>
  <c r="N83" i="1"/>
  <c r="N646" i="1"/>
  <c r="N207" i="1"/>
  <c r="N385" i="1"/>
  <c r="N121" i="1"/>
  <c r="N580" i="1"/>
  <c r="N530" i="1"/>
  <c r="N583" i="1"/>
  <c r="N797" i="1"/>
  <c r="N617" i="1"/>
  <c r="N795" i="1"/>
  <c r="N197" i="1"/>
  <c r="N702" i="1"/>
  <c r="N586" i="1"/>
  <c r="N785" i="1"/>
  <c r="N224" i="1"/>
  <c r="N153" i="1"/>
  <c r="S16" i="1"/>
  <c r="S22" i="1"/>
  <c r="N722" i="1"/>
  <c r="N612" i="1"/>
  <c r="N464" i="1"/>
  <c r="N360" i="1"/>
  <c r="N653" i="1"/>
  <c r="N774" i="1"/>
  <c r="N594" i="1"/>
  <c r="N515" i="1"/>
  <c r="N619" i="1"/>
  <c r="N149" i="1"/>
  <c r="N585" i="1"/>
  <c r="N227" i="1"/>
  <c r="N695" i="1"/>
  <c r="N659" i="1"/>
  <c r="N94" i="1"/>
  <c r="N414" i="1"/>
  <c r="N129" i="1"/>
  <c r="N718" i="1"/>
  <c r="N606" i="1"/>
  <c r="N777" i="1"/>
  <c r="N579" i="1"/>
  <c r="N343" i="1"/>
  <c r="N218" i="1"/>
  <c r="N778" i="1"/>
  <c r="N472" i="1"/>
  <c r="N436" i="1"/>
  <c r="N178" i="1"/>
  <c r="N669" i="1"/>
  <c r="N157" i="1"/>
  <c r="N133" i="1"/>
  <c r="N783" i="1"/>
  <c r="N128" i="1"/>
  <c r="N26" i="1"/>
  <c r="N167" i="1"/>
  <c r="N345" i="1"/>
  <c r="N479" i="1"/>
  <c r="N403" i="1"/>
  <c r="N801" i="1"/>
  <c r="N498" i="1"/>
  <c r="N287" i="1"/>
  <c r="N299" i="1"/>
  <c r="N311" i="1"/>
  <c r="S14" i="1"/>
  <c r="N147" i="1"/>
  <c r="N361" i="1"/>
  <c r="N496" i="1"/>
  <c r="N550" i="1"/>
  <c r="N566" i="1"/>
  <c r="N293" i="1"/>
  <c r="N373" i="1"/>
  <c r="N636" i="1"/>
  <c r="N117" i="1"/>
  <c r="N303" i="1"/>
  <c r="N613" i="1"/>
  <c r="N625" i="1"/>
  <c r="N739" i="1"/>
  <c r="N292" i="1"/>
  <c r="N219" i="1"/>
  <c r="N189" i="1"/>
  <c r="N440" i="1"/>
  <c r="N645" i="1"/>
  <c r="N466" i="1"/>
  <c r="N469" i="1"/>
  <c r="N193" i="1"/>
  <c r="S64" i="1"/>
  <c r="N754" i="1"/>
  <c r="N651" i="1"/>
  <c r="N500" i="1"/>
  <c r="N320" i="1"/>
  <c r="N174" i="1"/>
  <c r="S70" i="1"/>
  <c r="N679" i="1"/>
  <c r="N728" i="1"/>
  <c r="N622" i="1"/>
  <c r="N288" i="1"/>
  <c r="N670" i="1"/>
  <c r="N400" i="1"/>
  <c r="N784" i="1"/>
  <c r="N806" i="1"/>
  <c r="N719" i="1"/>
  <c r="N655" i="1"/>
  <c r="N547" i="1"/>
  <c r="N370" i="1"/>
  <c r="N387" i="1"/>
  <c r="N626" i="1"/>
  <c r="N298" i="1"/>
  <c r="N318" i="1"/>
  <c r="N746" i="1"/>
  <c r="N262" i="1"/>
  <c r="N526" i="1"/>
  <c r="N435" i="1"/>
  <c r="N358" i="1"/>
  <c r="N213" i="1"/>
  <c r="N698" i="1"/>
  <c r="N755" i="1"/>
  <c r="N362" i="1"/>
  <c r="N765" i="1"/>
  <c r="N503" i="1"/>
  <c r="N652" i="1"/>
  <c r="N686" i="1"/>
  <c r="N177" i="1"/>
  <c r="N108" i="1"/>
  <c r="N572" i="1"/>
  <c r="N779" i="1"/>
  <c r="N135" i="1"/>
  <c r="N309" i="1"/>
  <c r="N808" i="1"/>
  <c r="N810" i="1"/>
  <c r="N758" i="1"/>
  <c r="N277" i="1"/>
  <c r="N242" i="1"/>
  <c r="N809" i="1"/>
  <c r="N682" i="1"/>
  <c r="S53" i="1"/>
  <c r="N542" i="1"/>
  <c r="N628" i="1"/>
  <c r="N397" i="1"/>
  <c r="N450" i="1"/>
  <c r="N675" i="1"/>
  <c r="N527" i="1"/>
  <c r="N424" i="1"/>
  <c r="N304" i="1"/>
  <c r="N364" i="1"/>
  <c r="N633" i="1"/>
  <c r="N480" i="1"/>
  <c r="N624" i="1"/>
  <c r="N212" i="1"/>
  <c r="N295" i="1"/>
  <c r="N86" i="1"/>
  <c r="N800" i="1"/>
  <c r="N457" i="1"/>
  <c r="N733" i="1"/>
  <c r="N410" i="1"/>
  <c r="N771" i="1"/>
  <c r="N539" i="1"/>
  <c r="N308" i="1"/>
  <c r="N268" i="1"/>
  <c r="N727" i="1"/>
  <c r="N737" i="1"/>
  <c r="N127" i="1"/>
  <c r="N518" i="1"/>
  <c r="N811" i="1"/>
  <c r="N676" i="1"/>
  <c r="N407" i="1"/>
  <c r="N380" i="1"/>
  <c r="N705" i="1"/>
  <c r="N568" i="1"/>
  <c r="N140" i="1"/>
  <c r="N267" i="1"/>
  <c r="S38" i="1"/>
  <c r="S23" i="1"/>
  <c r="S29" i="1"/>
  <c r="N250" i="1"/>
  <c r="N495" i="1"/>
  <c r="N577" i="1"/>
  <c r="N214" i="1"/>
  <c r="N708" i="1"/>
  <c r="N689" i="1"/>
  <c r="N561" i="1"/>
  <c r="N474" i="1"/>
  <c r="N220" i="1"/>
  <c r="N456" i="1"/>
  <c r="N334" i="1"/>
  <c r="N634" i="1"/>
  <c r="N732" i="1"/>
  <c r="N549" i="1"/>
  <c r="N600" i="1"/>
  <c r="N235" i="1"/>
  <c r="N656" i="1"/>
  <c r="N532" i="1"/>
  <c r="N468" i="1"/>
  <c r="N484" i="1"/>
  <c r="N232" i="1"/>
  <c r="N513" i="1"/>
  <c r="N648" i="1"/>
  <c r="N768" i="1"/>
  <c r="N736" i="1"/>
  <c r="N582" i="1"/>
  <c r="N395" i="1"/>
  <c r="N713" i="1"/>
  <c r="N101" i="1"/>
  <c r="N787" i="1"/>
  <c r="N238" i="1"/>
  <c r="N425" i="1"/>
  <c r="N452" i="1"/>
  <c r="N93" i="1"/>
  <c r="N418" i="1"/>
  <c r="N252" i="1"/>
  <c r="N604" i="1"/>
  <c r="N398" i="1"/>
  <c r="N420" i="1"/>
  <c r="N221" i="1"/>
  <c r="N166" i="1"/>
  <c r="N371" i="1"/>
  <c r="N328" i="1"/>
  <c r="N384" i="1"/>
  <c r="N501" i="1"/>
  <c r="N506" i="1"/>
  <c r="N215" i="1"/>
  <c r="N596" i="1"/>
  <c r="N176" i="1"/>
  <c r="N525" i="1"/>
  <c r="N790" i="1"/>
  <c r="N710" i="1"/>
  <c r="N258" i="1"/>
  <c r="N188" i="1"/>
  <c r="N704" i="1"/>
  <c r="N314" i="1"/>
  <c r="N312" i="1"/>
  <c r="N647" i="1"/>
  <c r="N369" i="1"/>
  <c r="N654" i="1"/>
  <c r="N478" i="1"/>
  <c r="N567" i="1"/>
  <c r="N743" i="1"/>
  <c r="N644" i="1"/>
  <c r="N363" i="1"/>
  <c r="N375" i="1"/>
  <c r="N112" i="1"/>
  <c r="N160" i="1"/>
  <c r="N570" i="1"/>
  <c r="N99" i="1"/>
  <c r="N255" i="1"/>
  <c r="N481" i="1"/>
  <c r="N711" i="1"/>
  <c r="N284" i="1"/>
  <c r="N776" i="1"/>
  <c r="N119" i="1"/>
  <c r="N391" i="1"/>
  <c r="N408" i="1"/>
  <c r="N316" i="1"/>
  <c r="N347" i="1"/>
  <c r="N748" i="1"/>
  <c r="N677" i="1"/>
  <c r="N329" i="1"/>
  <c r="N150" i="1"/>
  <c r="S20" i="1"/>
  <c r="N286" i="1"/>
  <c r="N761" i="1"/>
  <c r="N667" i="1"/>
  <c r="N354" i="1"/>
  <c r="N473" i="1"/>
  <c r="N563" i="1"/>
  <c r="N497" i="1"/>
  <c r="N379" i="1"/>
  <c r="N168" i="1"/>
  <c r="N169" i="1"/>
  <c r="N244" i="1"/>
  <c r="N95" i="1"/>
  <c r="N336" i="1"/>
  <c r="N402" i="1"/>
  <c r="N159" i="1"/>
  <c r="N641" i="1"/>
  <c r="N381" i="1"/>
  <c r="N152" i="1"/>
  <c r="N390" i="1"/>
  <c r="N201" i="1"/>
  <c r="N793" i="1"/>
  <c r="N434" i="1"/>
  <c r="N601" i="1"/>
  <c r="N780" i="1"/>
  <c r="N138" i="1"/>
  <c r="N453" i="1"/>
  <c r="N759" i="1"/>
  <c r="N346" i="1"/>
  <c r="N344" i="1"/>
  <c r="N460" i="1"/>
  <c r="N745" i="1"/>
  <c r="N763" i="1"/>
  <c r="N116" i="1"/>
  <c r="N788" i="1"/>
  <c r="N208" i="1"/>
  <c r="N494" i="1"/>
  <c r="N448" i="1"/>
  <c r="N674" i="1"/>
  <c r="N724" i="1"/>
  <c r="N687" i="1"/>
  <c r="N544" i="1"/>
  <c r="N396" i="1"/>
  <c r="N571" i="1"/>
  <c r="N538" i="1"/>
  <c r="N703" i="1"/>
  <c r="N419" i="1"/>
  <c r="N446" i="1"/>
  <c r="N672" i="1"/>
  <c r="N222" i="1"/>
  <c r="N98" i="1"/>
  <c r="N681" i="1"/>
  <c r="N163" i="1"/>
  <c r="N131" i="1"/>
  <c r="N306" i="1"/>
  <c r="N540" i="1"/>
  <c r="N279" i="1"/>
  <c r="N757" i="1"/>
  <c r="N489" i="1"/>
  <c r="N522" i="1"/>
  <c r="N249" i="1"/>
  <c r="N291" i="1"/>
  <c r="N509" i="1"/>
  <c r="N791" i="1"/>
  <c r="N637" i="1"/>
  <c r="N406" i="1"/>
  <c r="N351" i="1"/>
  <c r="N548" i="1"/>
  <c r="N807" i="1"/>
  <c r="N756" i="1"/>
  <c r="N781" i="1"/>
  <c r="N404" i="1"/>
  <c r="N187" i="1"/>
  <c r="N794" i="1"/>
  <c r="N341" i="1"/>
  <c r="N635" i="1"/>
  <c r="N445" i="1"/>
  <c r="N310" i="1"/>
  <c r="N603" i="1"/>
  <c r="N411" i="1"/>
  <c r="N132" i="1"/>
  <c r="N595" i="1"/>
  <c r="N437" i="1"/>
  <c r="S30" i="1"/>
  <c r="N321" i="1"/>
  <c r="N591" i="1"/>
  <c r="N618" i="1"/>
  <c r="N319" i="1"/>
  <c r="N161" i="1"/>
  <c r="N575" i="1"/>
  <c r="N296" i="1"/>
  <c r="N554" i="1"/>
  <c r="N431" i="1"/>
  <c r="N85" i="1"/>
  <c r="N451" i="1"/>
  <c r="N562" i="1"/>
  <c r="N620" i="1"/>
  <c r="N417" i="1"/>
  <c r="N247" i="1"/>
  <c r="N507" i="1"/>
  <c r="N271" i="1"/>
  <c r="N723" i="1"/>
  <c r="N726" i="1"/>
  <c r="N374" i="1"/>
  <c r="N111" i="1"/>
  <c r="N512" i="1"/>
  <c r="N236" i="1"/>
  <c r="N564" i="1"/>
  <c r="N353" i="1"/>
  <c r="N192" i="1"/>
  <c r="N104" i="1"/>
  <c r="N534" i="1"/>
  <c r="N180" i="1"/>
  <c r="S43" i="1"/>
  <c r="S21" i="1"/>
  <c r="S15" i="1"/>
  <c r="S65" i="1"/>
  <c r="S74" i="1"/>
  <c r="S80" i="1"/>
  <c r="S57" i="1"/>
  <c r="S71" i="1"/>
  <c r="S75" i="1"/>
  <c r="S28" i="1"/>
  <c r="S61" i="1"/>
  <c r="S37" i="1"/>
  <c r="S35" i="1"/>
  <c r="S73" i="1"/>
  <c r="S36" i="1"/>
  <c r="S40" i="1"/>
  <c r="S54" i="1"/>
  <c r="S41" i="1"/>
  <c r="S56" i="1"/>
  <c r="S66" i="1"/>
  <c r="S55" i="1"/>
  <c r="S68" i="1"/>
  <c r="S78" i="1"/>
  <c r="S69" i="1"/>
  <c r="S32" i="3"/>
  <c r="R33" i="3"/>
  <c r="N19" i="3"/>
  <c r="M22" i="3"/>
  <c r="N20" i="3"/>
  <c r="O21" i="3"/>
  <c r="O19" i="3"/>
  <c r="I32" i="3"/>
  <c r="H33" i="3"/>
  <c r="M33" i="3"/>
  <c r="N32" i="3"/>
  <c r="J19" i="3"/>
  <c r="I20" i="3"/>
  <c r="J21" i="3"/>
  <c r="I19" i="3"/>
  <c r="J23" i="3"/>
  <c r="X33" i="3"/>
  <c r="W34" i="3"/>
  <c r="I59" i="1"/>
  <c r="I61" i="1"/>
  <c r="I655" i="1"/>
  <c r="I426" i="1"/>
  <c r="G448" i="1"/>
  <c r="G143" i="1"/>
  <c r="I67" i="1"/>
  <c r="I36" i="1"/>
  <c r="G474" i="1"/>
  <c r="G444" i="1"/>
  <c r="I444" i="1"/>
  <c r="I209" i="1"/>
  <c r="I80" i="1"/>
  <c r="G729" i="1"/>
  <c r="I769" i="1"/>
  <c r="G575" i="1"/>
  <c r="I326" i="1"/>
  <c r="I73" i="1"/>
  <c r="G519" i="1"/>
  <c r="I258" i="1"/>
  <c r="I115" i="1"/>
  <c r="I171" i="1"/>
  <c r="I525" i="1"/>
  <c r="I696" i="1"/>
  <c r="I832" i="1"/>
  <c r="I734" i="1"/>
  <c r="I46" i="1"/>
  <c r="I432" i="1"/>
  <c r="G90" i="1"/>
  <c r="I358" i="1"/>
  <c r="G244" i="1"/>
  <c r="I18" i="1"/>
  <c r="I153" i="1"/>
  <c r="G16" i="1"/>
  <c r="I387" i="1"/>
  <c r="G191" i="1"/>
  <c r="I138" i="1"/>
  <c r="I200" i="1"/>
  <c r="I533" i="1"/>
  <c r="G346" i="1"/>
  <c r="I429" i="1"/>
  <c r="G637" i="1"/>
  <c r="G472" i="1"/>
  <c r="I546" i="1"/>
  <c r="I481" i="1"/>
  <c r="I37" i="1"/>
  <c r="I55" i="1"/>
  <c r="I219" i="1"/>
  <c r="G744" i="1"/>
  <c r="G56" i="1"/>
  <c r="G720" i="1"/>
  <c r="I297" i="1"/>
  <c r="I250" i="1"/>
  <c r="I343" i="1"/>
  <c r="I29" i="1"/>
  <c r="I48" i="1"/>
  <c r="I382" i="1"/>
  <c r="I120" i="1"/>
  <c r="I65" i="1"/>
  <c r="I835" i="1"/>
  <c r="I121" i="1"/>
  <c r="I334" i="1"/>
  <c r="I836" i="1"/>
  <c r="I124" i="1"/>
  <c r="I337" i="1"/>
  <c r="I837" i="1"/>
  <c r="I814" i="1"/>
  <c r="I463" i="1"/>
  <c r="I101" i="1"/>
  <c r="I175" i="1"/>
  <c r="I346" i="1"/>
  <c r="I468" i="1"/>
  <c r="I659" i="1"/>
  <c r="I102" i="1"/>
  <c r="I22" i="1"/>
  <c r="I368" i="1"/>
  <c r="I483" i="1"/>
  <c r="I729" i="1"/>
  <c r="I821" i="1"/>
  <c r="I110" i="1"/>
  <c r="I598" i="1"/>
  <c r="I637" i="1"/>
  <c r="I687" i="1"/>
  <c r="I92" i="1"/>
  <c r="I197" i="1"/>
  <c r="I26" i="1"/>
  <c r="I280" i="1"/>
  <c r="I244" i="1"/>
  <c r="I501" i="1"/>
  <c r="I757" i="1"/>
  <c r="I114" i="1"/>
  <c r="I508" i="1"/>
  <c r="I765" i="1"/>
  <c r="I724" i="1"/>
  <c r="G317" i="1"/>
  <c r="I317" i="1"/>
  <c r="G385" i="1"/>
  <c r="I385" i="1"/>
  <c r="G465" i="1"/>
  <c r="I465" i="1"/>
  <c r="G185" i="1"/>
  <c r="I185" i="1"/>
  <c r="I499" i="1"/>
  <c r="G589" i="1"/>
  <c r="I589" i="1"/>
  <c r="G484" i="1"/>
  <c r="I484" i="1"/>
  <c r="G612" i="1"/>
  <c r="I612" i="1"/>
  <c r="I413" i="1"/>
  <c r="G82" i="1"/>
  <c r="I82" i="1"/>
  <c r="G349" i="1"/>
  <c r="I349" i="1"/>
  <c r="G635" i="1"/>
  <c r="I635" i="1"/>
  <c r="I58" i="1"/>
  <c r="G24" i="1"/>
  <c r="I24" i="1"/>
  <c r="G813" i="1"/>
  <c r="I813" i="1"/>
  <c r="G721" i="1"/>
  <c r="I721" i="1"/>
  <c r="I791" i="1"/>
  <c r="I71" i="1"/>
  <c r="G590" i="1"/>
  <c r="I590" i="1"/>
  <c r="G621" i="1"/>
  <c r="I621" i="1"/>
  <c r="I97" i="1"/>
  <c r="G108" i="1"/>
  <c r="I108" i="1"/>
  <c r="G118" i="1"/>
  <c r="I118" i="1"/>
  <c r="G694" i="1"/>
  <c r="I694" i="1"/>
  <c r="I450" i="1"/>
  <c r="G591" i="1"/>
  <c r="I591" i="1"/>
  <c r="G682" i="1"/>
  <c r="I682" i="1"/>
  <c r="I745" i="1"/>
  <c r="G303" i="1"/>
  <c r="I303" i="1"/>
  <c r="I98" i="1"/>
  <c r="I295" i="1"/>
  <c r="G572" i="1"/>
  <c r="I572" i="1"/>
  <c r="G593" i="1"/>
  <c r="I593" i="1"/>
  <c r="G763" i="1"/>
  <c r="I763" i="1"/>
  <c r="I99" i="1"/>
  <c r="I196" i="1"/>
  <c r="I356" i="1"/>
  <c r="G722" i="1"/>
  <c r="I722" i="1"/>
  <c r="I100" i="1"/>
  <c r="G516" i="1"/>
  <c r="I516" i="1"/>
  <c r="G685" i="1"/>
  <c r="I685" i="1"/>
  <c r="I298" i="1"/>
  <c r="I408" i="1"/>
  <c r="I505" i="1"/>
  <c r="G634" i="1"/>
  <c r="I634" i="1"/>
  <c r="G128" i="1"/>
  <c r="I128" i="1"/>
  <c r="G537" i="1"/>
  <c r="I537" i="1"/>
  <c r="G247" i="1"/>
  <c r="I247" i="1"/>
  <c r="G117" i="1"/>
  <c r="I117" i="1"/>
  <c r="I144" i="1"/>
  <c r="I131" i="1"/>
  <c r="G27" i="1"/>
  <c r="I27" i="1"/>
  <c r="G827" i="1"/>
  <c r="I827" i="1"/>
  <c r="G89" i="1"/>
  <c r="I89" i="1"/>
  <c r="G23" i="1"/>
  <c r="I23" i="1"/>
  <c r="G35" i="1"/>
  <c r="I35" i="1"/>
  <c r="G272" i="1"/>
  <c r="I272" i="1"/>
  <c r="G259" i="1"/>
  <c r="I259" i="1"/>
  <c r="I549" i="1"/>
  <c r="I15" i="1"/>
  <c r="I410" i="1"/>
  <c r="G212" i="1"/>
  <c r="I212" i="1"/>
  <c r="G80" i="1"/>
  <c r="I93" i="1"/>
  <c r="I141" i="1"/>
  <c r="I33" i="1"/>
  <c r="G88" i="1"/>
  <c r="I88" i="1"/>
  <c r="G204" i="1"/>
  <c r="I204" i="1"/>
  <c r="I254" i="1"/>
  <c r="I369" i="1"/>
  <c r="G63" i="1"/>
  <c r="I63" i="1"/>
  <c r="G129" i="1"/>
  <c r="I129" i="1"/>
  <c r="G79" i="1"/>
  <c r="I79" i="1"/>
  <c r="G796" i="1"/>
  <c r="I796" i="1"/>
  <c r="G106" i="1"/>
  <c r="I106" i="1"/>
  <c r="G105" i="1"/>
  <c r="I105" i="1"/>
  <c r="G339" i="1"/>
  <c r="I339" i="1"/>
  <c r="G123" i="1"/>
  <c r="I123" i="1"/>
  <c r="G10" i="1"/>
  <c r="I10" i="1"/>
  <c r="G113" i="1"/>
  <c r="I113" i="1"/>
  <c r="G87" i="1"/>
  <c r="I87" i="1"/>
  <c r="G95" i="1"/>
  <c r="I95" i="1"/>
  <c r="G186" i="1"/>
  <c r="I186" i="1"/>
  <c r="G111" i="1"/>
  <c r="I111" i="1"/>
  <c r="G830" i="1"/>
  <c r="I830" i="1"/>
  <c r="I96" i="1"/>
  <c r="I269" i="1"/>
  <c r="G228" i="1"/>
  <c r="I228" i="1"/>
  <c r="I561" i="1"/>
  <c r="G42" i="1"/>
  <c r="I42" i="1"/>
  <c r="G826" i="1"/>
  <c r="I826" i="1"/>
  <c r="G478" i="1"/>
  <c r="I478" i="1"/>
  <c r="G636" i="1"/>
  <c r="I636" i="1"/>
  <c r="G822" i="1"/>
  <c r="I822" i="1"/>
  <c r="I53" i="1"/>
  <c r="G183" i="1"/>
  <c r="I183" i="1"/>
  <c r="G342" i="1"/>
  <c r="I342" i="1"/>
  <c r="G691" i="1"/>
  <c r="I691" i="1"/>
  <c r="I472" i="1"/>
  <c r="I94" i="1"/>
  <c r="G789" i="1"/>
  <c r="I789" i="1"/>
  <c r="G692" i="1"/>
  <c r="I692" i="1"/>
  <c r="G725" i="1"/>
  <c r="I725" i="1"/>
  <c r="I786" i="1"/>
  <c r="I177" i="1"/>
  <c r="G28" i="1"/>
  <c r="I28" i="1"/>
  <c r="G103" i="1"/>
  <c r="I103" i="1"/>
  <c r="I236" i="1"/>
  <c r="G104" i="1"/>
  <c r="I104" i="1"/>
  <c r="G823" i="1"/>
  <c r="I823" i="1"/>
  <c r="G825" i="1"/>
  <c r="I825" i="1"/>
  <c r="G205" i="1"/>
  <c r="I205" i="1"/>
  <c r="G294" i="1"/>
  <c r="I294" i="1"/>
  <c r="I671" i="1"/>
  <c r="G793" i="1"/>
  <c r="I793" i="1"/>
  <c r="G302" i="1"/>
  <c r="I302" i="1"/>
  <c r="I831" i="1"/>
  <c r="G742" i="1"/>
  <c r="I742" i="1"/>
  <c r="I838" i="1"/>
  <c r="I13" i="1"/>
  <c r="G681" i="1"/>
  <c r="I681" i="1"/>
  <c r="G683" i="1"/>
  <c r="I683" i="1"/>
  <c r="I753" i="1"/>
  <c r="G107" i="1"/>
  <c r="I107" i="1"/>
  <c r="G109" i="1"/>
  <c r="I109" i="1"/>
  <c r="G85" i="1"/>
  <c r="I85" i="1"/>
  <c r="I820" i="1"/>
  <c r="I482" i="1"/>
  <c r="G829" i="1"/>
  <c r="I829" i="1"/>
  <c r="I707" i="1"/>
  <c r="G394" i="1"/>
  <c r="I394" i="1"/>
  <c r="G255" i="1"/>
  <c r="I255" i="1"/>
  <c r="G779" i="1"/>
  <c r="I779" i="1"/>
  <c r="G49" i="1"/>
  <c r="I49" i="1"/>
  <c r="G815" i="1"/>
  <c r="I815" i="1"/>
  <c r="G112" i="1"/>
  <c r="I112" i="1"/>
  <c r="G645" i="1"/>
  <c r="I645" i="1"/>
  <c r="I824" i="1"/>
  <c r="I91" i="1"/>
  <c r="I172" i="1"/>
  <c r="I83" i="1"/>
  <c r="I435" i="1"/>
  <c r="I119" i="1"/>
  <c r="I132" i="1"/>
  <c r="I828" i="1"/>
  <c r="I64" i="1"/>
  <c r="I86" i="1"/>
  <c r="I47" i="1"/>
  <c r="I782" i="1"/>
  <c r="I462" i="1"/>
  <c r="I145" i="1"/>
  <c r="I221" i="1"/>
  <c r="I357" i="1"/>
  <c r="I577" i="1"/>
  <c r="I800" i="1"/>
  <c r="I12" i="1"/>
  <c r="I150" i="1"/>
  <c r="I668" i="1"/>
  <c r="I586" i="1"/>
  <c r="I690" i="1"/>
  <c r="I672" i="1"/>
  <c r="I319" i="1"/>
  <c r="I330" i="1"/>
  <c r="I604" i="1"/>
  <c r="I588" i="1"/>
  <c r="I316" i="1"/>
  <c r="I327" i="1"/>
  <c r="I639" i="1"/>
  <c r="I739" i="1"/>
  <c r="I193" i="1"/>
  <c r="I130" i="1"/>
  <c r="I490" i="1"/>
  <c r="I618" i="1"/>
  <c r="C826" i="1"/>
  <c r="C827" i="1" s="1"/>
  <c r="C828" i="1" s="1"/>
  <c r="C829" i="1" s="1"/>
  <c r="C830" i="1" s="1"/>
  <c r="C831" i="1" s="1"/>
  <c r="C832" i="1" s="1"/>
  <c r="C833" i="1" s="1"/>
  <c r="C834" i="1" s="1"/>
  <c r="C835" i="1" s="1"/>
  <c r="C836" i="1" s="1"/>
  <c r="C837" i="1" s="1"/>
  <c r="C838" i="1" s="1"/>
  <c r="G817" i="1"/>
  <c r="G354" i="1"/>
  <c r="G576" i="1"/>
  <c r="G638" i="1"/>
  <c r="G37" i="1"/>
  <c r="G649" i="1"/>
  <c r="G239" i="1"/>
  <c r="G292" i="1"/>
  <c r="G580" i="1"/>
  <c r="G451" i="1"/>
  <c r="G61" i="1"/>
  <c r="G653" i="1"/>
  <c r="G654" i="1"/>
  <c r="G350" i="1"/>
  <c r="G266" i="1"/>
  <c r="G220" i="1"/>
  <c r="G127" i="1"/>
  <c r="G381" i="1"/>
  <c r="G698" i="1"/>
  <c r="G62" i="1"/>
  <c r="G323" i="1"/>
  <c r="G325" i="1"/>
  <c r="G287" i="1"/>
  <c r="G502" i="1"/>
  <c r="G762" i="1"/>
  <c r="G518" i="1"/>
  <c r="G308" i="1"/>
  <c r="G426" i="1"/>
  <c r="G611" i="1"/>
  <c r="G71" i="1"/>
  <c r="G73" i="1"/>
  <c r="G571" i="1"/>
  <c r="G786" i="1"/>
  <c r="G799" i="1"/>
  <c r="G59" i="1"/>
  <c r="G155" i="1"/>
  <c r="G632" i="1"/>
  <c r="G738" i="1"/>
  <c r="G456" i="1"/>
  <c r="G603" i="1"/>
  <c r="G488" i="1"/>
  <c r="G733" i="1"/>
  <c r="G216" i="1"/>
  <c r="G768" i="1"/>
  <c r="G417" i="1"/>
  <c r="G549" i="1"/>
  <c r="G658" i="1"/>
  <c r="G421" i="1"/>
  <c r="G125" i="1"/>
  <c r="G187" i="1"/>
  <c r="G320" i="1"/>
  <c r="G428" i="1"/>
  <c r="G677" i="1"/>
  <c r="G741" i="1"/>
  <c r="G429" i="1"/>
  <c r="G389" i="1"/>
  <c r="G413" i="1"/>
  <c r="G473" i="1"/>
  <c r="G769" i="1"/>
  <c r="G788" i="1"/>
  <c r="G165" i="1"/>
  <c r="G379" i="1"/>
  <c r="G777" i="1"/>
  <c r="G258" i="1"/>
  <c r="G328" i="1"/>
  <c r="G138" i="1"/>
  <c r="G200" i="1"/>
  <c r="G775" i="1"/>
  <c r="G209" i="1"/>
  <c r="G657" i="1"/>
  <c r="G250" i="1"/>
  <c r="G371" i="1"/>
  <c r="G471" i="1"/>
  <c r="G70" i="1"/>
  <c r="G553" i="1"/>
  <c r="G724" i="1"/>
  <c r="G170" i="1"/>
  <c r="G217" i="1"/>
  <c r="G286" i="1"/>
  <c r="G315" i="1"/>
  <c r="H34" i="3" l="1"/>
  <c r="I33" i="3"/>
  <c r="W35" i="3"/>
  <c r="X34" i="3"/>
  <c r="N22" i="3"/>
  <c r="M23" i="3"/>
  <c r="M34" i="3"/>
  <c r="N33" i="3"/>
  <c r="R34" i="3"/>
  <c r="S33" i="3"/>
  <c r="G734" i="1"/>
  <c r="G696" i="1"/>
  <c r="I575" i="1"/>
  <c r="I191" i="1"/>
  <c r="G392" i="1"/>
  <c r="I392" i="1"/>
  <c r="G153" i="1"/>
  <c r="G387" i="1"/>
  <c r="G588" i="1"/>
  <c r="G55" i="1"/>
  <c r="G525" i="1"/>
  <c r="I720" i="1"/>
  <c r="I474" i="1"/>
  <c r="G235" i="1"/>
  <c r="I235" i="1"/>
  <c r="G745" i="1"/>
  <c r="G254" i="1"/>
  <c r="I143" i="1"/>
  <c r="G358" i="1"/>
  <c r="G176" i="1"/>
  <c r="I176" i="1"/>
  <c r="G36" i="1"/>
  <c r="G171" i="1"/>
  <c r="I744" i="1"/>
  <c r="G326" i="1"/>
  <c r="I519" i="1"/>
  <c r="I16" i="1"/>
  <c r="G433" i="1"/>
  <c r="I433" i="1"/>
  <c r="G622" i="1"/>
  <c r="I622" i="1"/>
  <c r="G690" i="1"/>
  <c r="I56" i="1"/>
  <c r="G130" i="1"/>
  <c r="G655" i="1"/>
  <c r="G67" i="1"/>
  <c r="G499" i="1"/>
  <c r="I448" i="1"/>
  <c r="G459" i="1"/>
  <c r="I459" i="1"/>
  <c r="G604" i="1"/>
  <c r="G219" i="1"/>
  <c r="G312" i="1"/>
  <c r="I312" i="1"/>
  <c r="G193" i="1"/>
  <c r="G618" i="1"/>
  <c r="G221" i="1"/>
  <c r="G577" i="1"/>
  <c r="G357" i="1"/>
  <c r="G639" i="1"/>
  <c r="G739" i="1"/>
  <c r="G12" i="1"/>
  <c r="G327" i="1"/>
  <c r="G236" i="1"/>
  <c r="G319" i="1"/>
  <c r="G150" i="1"/>
  <c r="G561" i="1"/>
  <c r="G672" i="1"/>
  <c r="G145" i="1"/>
  <c r="G44" i="1"/>
  <c r="I44" i="1"/>
  <c r="G610" i="1"/>
  <c r="I610" i="1"/>
  <c r="G198" i="1"/>
  <c r="I198" i="1"/>
  <c r="G592" i="1"/>
  <c r="I592" i="1"/>
  <c r="G443" i="1"/>
  <c r="I443" i="1"/>
  <c r="G277" i="1"/>
  <c r="I277" i="1"/>
  <c r="G521" i="1"/>
  <c r="I521" i="1"/>
  <c r="G276" i="1"/>
  <c r="I276" i="1"/>
  <c r="G748" i="1"/>
  <c r="I748" i="1"/>
  <c r="G189" i="1"/>
  <c r="I189" i="1"/>
  <c r="G180" i="1"/>
  <c r="I180" i="1"/>
  <c r="G466" i="1"/>
  <c r="I466" i="1"/>
  <c r="G411" i="1"/>
  <c r="I411" i="1"/>
  <c r="G646" i="1"/>
  <c r="I646" i="1"/>
  <c r="G267" i="1"/>
  <c r="I267" i="1"/>
  <c r="G511" i="1"/>
  <c r="I511" i="1"/>
  <c r="G594" i="1"/>
  <c r="I594" i="1"/>
  <c r="G790" i="1"/>
  <c r="I790" i="1"/>
  <c r="G166" i="1"/>
  <c r="I166" i="1"/>
  <c r="G787" i="1"/>
  <c r="I787" i="1"/>
  <c r="G709" i="1"/>
  <c r="I709" i="1"/>
  <c r="G207" i="1"/>
  <c r="I207" i="1"/>
  <c r="G491" i="1"/>
  <c r="I491" i="1"/>
  <c r="G51" i="1"/>
  <c r="I51" i="1"/>
  <c r="G663" i="1"/>
  <c r="I663" i="1"/>
  <c r="G712" i="1"/>
  <c r="I712" i="1"/>
  <c r="G225" i="1"/>
  <c r="I225" i="1"/>
  <c r="G781" i="1"/>
  <c r="I781" i="1"/>
  <c r="G248" i="1"/>
  <c r="I248" i="1"/>
  <c r="G509" i="1"/>
  <c r="I509" i="1"/>
  <c r="G215" i="1"/>
  <c r="I215" i="1"/>
  <c r="G628" i="1"/>
  <c r="I628" i="1"/>
  <c r="G608" i="1"/>
  <c r="I608" i="1"/>
  <c r="G629" i="1"/>
  <c r="I629" i="1"/>
  <c r="G455" i="1"/>
  <c r="I455" i="1"/>
  <c r="G229" i="1"/>
  <c r="I229" i="1"/>
  <c r="G398" i="1"/>
  <c r="I398" i="1"/>
  <c r="G710" i="1"/>
  <c r="I710" i="1"/>
  <c r="G318" i="1"/>
  <c r="I318" i="1"/>
  <c r="G630" i="1"/>
  <c r="I630" i="1"/>
  <c r="G569" i="1"/>
  <c r="I569" i="1"/>
  <c r="G746" i="1"/>
  <c r="I746" i="1"/>
  <c r="G510" i="1"/>
  <c r="I510" i="1"/>
  <c r="G536" i="1"/>
  <c r="I536" i="1"/>
  <c r="G210" i="1"/>
  <c r="I210" i="1"/>
  <c r="G20" i="1"/>
  <c r="I20" i="1"/>
  <c r="G680" i="1"/>
  <c r="I680" i="1"/>
  <c r="G151" i="1"/>
  <c r="I151" i="1"/>
  <c r="G599" i="1"/>
  <c r="I599" i="1"/>
  <c r="G333" i="1"/>
  <c r="I333" i="1"/>
  <c r="G706" i="1"/>
  <c r="I706" i="1"/>
  <c r="G223" i="1"/>
  <c r="I223" i="1"/>
  <c r="G666" i="1"/>
  <c r="I666" i="1"/>
  <c r="G773" i="1"/>
  <c r="I773" i="1"/>
  <c r="G352" i="1"/>
  <c r="I352" i="1"/>
  <c r="G563" i="1"/>
  <c r="I563" i="1"/>
  <c r="G507" i="1"/>
  <c r="I507" i="1"/>
  <c r="G751" i="1"/>
  <c r="I751" i="1"/>
  <c r="G122" i="1"/>
  <c r="I122" i="1"/>
  <c r="G492" i="1"/>
  <c r="I492" i="1"/>
  <c r="G795" i="1"/>
  <c r="I795" i="1"/>
  <c r="G77" i="1"/>
  <c r="I77" i="1"/>
  <c r="G676" i="1"/>
  <c r="I676" i="1"/>
  <c r="G257" i="1"/>
  <c r="I257" i="1"/>
  <c r="G547" i="1"/>
  <c r="I547" i="1"/>
  <c r="G568" i="1"/>
  <c r="I568" i="1"/>
  <c r="G740" i="1"/>
  <c r="I740" i="1"/>
  <c r="G54" i="1"/>
  <c r="I54" i="1"/>
  <c r="G438" i="1"/>
  <c r="I438" i="1"/>
  <c r="G726" i="1"/>
  <c r="I726" i="1"/>
  <c r="G310" i="1"/>
  <c r="I310" i="1"/>
  <c r="G652" i="1"/>
  <c r="I652" i="1"/>
  <c r="G701" i="1"/>
  <c r="I701" i="1"/>
  <c r="G671" i="1"/>
  <c r="G396" i="1"/>
  <c r="I396" i="1"/>
  <c r="G167" i="1"/>
  <c r="I167" i="1"/>
  <c r="G489" i="1"/>
  <c r="I489" i="1"/>
  <c r="G50" i="1"/>
  <c r="I50" i="1"/>
  <c r="G503" i="1"/>
  <c r="I503" i="1"/>
  <c r="G338" i="1"/>
  <c r="I338" i="1"/>
  <c r="G52" i="1"/>
  <c r="I52" i="1"/>
  <c r="G601" i="1"/>
  <c r="I601" i="1"/>
  <c r="G142" i="1"/>
  <c r="I142" i="1"/>
  <c r="G344" i="1"/>
  <c r="I344" i="1"/>
  <c r="G559" i="1"/>
  <c r="I559" i="1"/>
  <c r="G201" i="1"/>
  <c r="I201" i="1"/>
  <c r="G596" i="1"/>
  <c r="I596" i="1"/>
  <c r="G732" i="1"/>
  <c r="I732" i="1"/>
  <c r="G761" i="1"/>
  <c r="I761" i="1"/>
  <c r="G705" i="1"/>
  <c r="I705" i="1"/>
  <c r="G74" i="1"/>
  <c r="I74" i="1"/>
  <c r="G708" i="1"/>
  <c r="I708" i="1"/>
  <c r="G40" i="1"/>
  <c r="I40" i="1"/>
  <c r="G703" i="1"/>
  <c r="I703" i="1"/>
  <c r="G584" i="1"/>
  <c r="I584" i="1"/>
  <c r="G490" i="1"/>
  <c r="G543" i="1"/>
  <c r="I543" i="1"/>
  <c r="G798" i="1"/>
  <c r="I798" i="1"/>
  <c r="G766" i="1"/>
  <c r="I766" i="1"/>
  <c r="G321" i="1"/>
  <c r="I321" i="1"/>
  <c r="G158" i="1"/>
  <c r="I158" i="1"/>
  <c r="G425" i="1"/>
  <c r="I425" i="1"/>
  <c r="G560" i="1"/>
  <c r="I560" i="1"/>
  <c r="G758" i="1"/>
  <c r="I758" i="1"/>
  <c r="G731" i="1"/>
  <c r="I731" i="1"/>
  <c r="G619" i="1"/>
  <c r="I619" i="1"/>
  <c r="G752" i="1"/>
  <c r="I752" i="1"/>
  <c r="G273" i="1"/>
  <c r="I273" i="1"/>
  <c r="G754" i="1"/>
  <c r="I754" i="1"/>
  <c r="G532" i="1"/>
  <c r="I532" i="1"/>
  <c r="G716" i="1"/>
  <c r="I716" i="1"/>
  <c r="G750" i="1"/>
  <c r="I750" i="1"/>
  <c r="G776" i="1"/>
  <c r="I776" i="1"/>
  <c r="G609" i="1"/>
  <c r="I609" i="1"/>
  <c r="G650" i="1"/>
  <c r="I650" i="1"/>
  <c r="G164" i="1"/>
  <c r="I164" i="1"/>
  <c r="G41" i="1"/>
  <c r="I41" i="1"/>
  <c r="G494" i="1"/>
  <c r="I494" i="1"/>
  <c r="G134" i="1"/>
  <c r="I134" i="1"/>
  <c r="G557" i="1"/>
  <c r="I557" i="1"/>
  <c r="G366" i="1"/>
  <c r="I366" i="1"/>
  <c r="G565" i="1"/>
  <c r="I565" i="1"/>
  <c r="G156" i="1"/>
  <c r="I156" i="1"/>
  <c r="G450" i="1"/>
  <c r="G697" i="1"/>
  <c r="I697" i="1"/>
  <c r="G211" i="1"/>
  <c r="I211" i="1"/>
  <c r="G719" i="1"/>
  <c r="I719" i="1"/>
  <c r="G174" i="1"/>
  <c r="I174" i="1"/>
  <c r="G514" i="1"/>
  <c r="I514" i="1"/>
  <c r="G542" i="1"/>
  <c r="I542" i="1"/>
  <c r="G756" i="1"/>
  <c r="I756" i="1"/>
  <c r="G496" i="1"/>
  <c r="I496" i="1"/>
  <c r="G137" i="1"/>
  <c r="I137" i="1"/>
  <c r="G149" i="1"/>
  <c r="I149" i="1"/>
  <c r="G285" i="1"/>
  <c r="I285" i="1"/>
  <c r="G84" i="1"/>
  <c r="I84" i="1"/>
  <c r="G587" i="1"/>
  <c r="I587" i="1"/>
  <c r="G506" i="1"/>
  <c r="I506" i="1"/>
  <c r="G566" i="1"/>
  <c r="I566" i="1"/>
  <c r="G351" i="1"/>
  <c r="I351" i="1"/>
  <c r="G479" i="1"/>
  <c r="I479" i="1"/>
  <c r="G651" i="1"/>
  <c r="I651" i="1"/>
  <c r="G373" i="1"/>
  <c r="I373" i="1"/>
  <c r="G523" i="1"/>
  <c r="I523" i="1"/>
  <c r="G409" i="1"/>
  <c r="I409" i="1"/>
  <c r="G263" i="1"/>
  <c r="I263" i="1"/>
  <c r="G778" i="1"/>
  <c r="I778" i="1"/>
  <c r="G616" i="1"/>
  <c r="I616" i="1"/>
  <c r="G764" i="1"/>
  <c r="I764" i="1"/>
  <c r="G330" i="1"/>
  <c r="G152" i="1"/>
  <c r="I152" i="1"/>
  <c r="G545" i="1"/>
  <c r="I545" i="1"/>
  <c r="G711" i="1"/>
  <c r="I711" i="1"/>
  <c r="G420" i="1"/>
  <c r="I420" i="1"/>
  <c r="G348" i="1"/>
  <c r="I348" i="1"/>
  <c r="G241" i="1"/>
  <c r="I241" i="1"/>
  <c r="G14" i="1"/>
  <c r="I14" i="1"/>
  <c r="G230" i="1"/>
  <c r="I230" i="1"/>
  <c r="G380" i="1"/>
  <c r="I380" i="1"/>
  <c r="G372" i="1"/>
  <c r="I372" i="1"/>
  <c r="G541" i="1"/>
  <c r="I541" i="1"/>
  <c r="G500" i="1"/>
  <c r="I500" i="1"/>
  <c r="G422" i="1"/>
  <c r="I422" i="1"/>
  <c r="G157" i="1"/>
  <c r="I157" i="1"/>
  <c r="G45" i="1"/>
  <c r="I45" i="1"/>
  <c r="G237" i="1"/>
  <c r="I237" i="1"/>
  <c r="G670" i="1"/>
  <c r="I670" i="1"/>
  <c r="G714" i="1"/>
  <c r="I714" i="1"/>
  <c r="G581" i="1"/>
  <c r="I581" i="1"/>
  <c r="G480" i="1"/>
  <c r="I480" i="1"/>
  <c r="G792" i="1"/>
  <c r="I792" i="1"/>
  <c r="G487" i="1"/>
  <c r="I487" i="1"/>
  <c r="G437" i="1"/>
  <c r="I437" i="1"/>
  <c r="G282" i="1"/>
  <c r="I282" i="1"/>
  <c r="G749" i="1"/>
  <c r="I749" i="1"/>
  <c r="G531" i="1"/>
  <c r="I531" i="1"/>
  <c r="G345" i="1"/>
  <c r="I345" i="1"/>
  <c r="G355" i="1"/>
  <c r="I355" i="1"/>
  <c r="G513" i="1"/>
  <c r="I513" i="1"/>
  <c r="G331" i="1"/>
  <c r="I331" i="1"/>
  <c r="G213" i="1"/>
  <c r="I213" i="1"/>
  <c r="G279" i="1"/>
  <c r="I279" i="1"/>
  <c r="G573" i="1"/>
  <c r="I573" i="1"/>
  <c r="G713" i="1"/>
  <c r="I713" i="1"/>
  <c r="G660" i="1"/>
  <c r="I660" i="1"/>
  <c r="G140" i="1"/>
  <c r="I140" i="1"/>
  <c r="G288" i="1"/>
  <c r="I288" i="1"/>
  <c r="G78" i="1"/>
  <c r="I78" i="1"/>
  <c r="G583" i="1"/>
  <c r="I583" i="1"/>
  <c r="G693" i="1"/>
  <c r="I693" i="1"/>
  <c r="G214" i="1"/>
  <c r="I214" i="1"/>
  <c r="G414" i="1"/>
  <c r="I414" i="1"/>
  <c r="G470" i="1"/>
  <c r="I470" i="1"/>
  <c r="G730" i="1"/>
  <c r="I730" i="1"/>
  <c r="G365" i="1"/>
  <c r="I365" i="1"/>
  <c r="G445" i="1"/>
  <c r="I445" i="1"/>
  <c r="G623" i="1"/>
  <c r="I623" i="1"/>
  <c r="G564" i="1"/>
  <c r="I564" i="1"/>
  <c r="G341" i="1"/>
  <c r="I341" i="1"/>
  <c r="G586" i="1"/>
  <c r="G361" i="1"/>
  <c r="I361" i="1"/>
  <c r="G159" i="1"/>
  <c r="I159" i="1"/>
  <c r="G169" i="1"/>
  <c r="I169" i="1"/>
  <c r="G148" i="1"/>
  <c r="I148" i="1"/>
  <c r="G391" i="1"/>
  <c r="I391" i="1"/>
  <c r="G606" i="1"/>
  <c r="I606" i="1"/>
  <c r="G785" i="1"/>
  <c r="I785" i="1"/>
  <c r="G68" i="1"/>
  <c r="I68" i="1"/>
  <c r="G770" i="1"/>
  <c r="I770" i="1"/>
  <c r="G644" i="1"/>
  <c r="I644" i="1"/>
  <c r="G613" i="1"/>
  <c r="I613" i="1"/>
  <c r="G695" i="1"/>
  <c r="I695" i="1"/>
  <c r="G262" i="1"/>
  <c r="I262" i="1"/>
  <c r="G675" i="1"/>
  <c r="I675" i="1"/>
  <c r="G582" i="1"/>
  <c r="I582" i="1"/>
  <c r="G477" i="1"/>
  <c r="I477" i="1"/>
  <c r="G395" i="1"/>
  <c r="I395" i="1"/>
  <c r="G231" i="1"/>
  <c r="I231" i="1"/>
  <c r="G300" i="1"/>
  <c r="I300" i="1"/>
  <c r="G539" i="1"/>
  <c r="I539" i="1"/>
  <c r="G464" i="1"/>
  <c r="I464" i="1"/>
  <c r="G614" i="1"/>
  <c r="I614" i="1"/>
  <c r="G206" i="1"/>
  <c r="I206" i="1"/>
  <c r="G293" i="1"/>
  <c r="I293" i="1"/>
  <c r="G495" i="1"/>
  <c r="I495" i="1"/>
  <c r="G69" i="1"/>
  <c r="I69" i="1"/>
  <c r="G600" i="1"/>
  <c r="I600" i="1"/>
  <c r="G605" i="1"/>
  <c r="I605" i="1"/>
  <c r="G567" i="1"/>
  <c r="I567" i="1"/>
  <c r="G544" i="1"/>
  <c r="I544" i="1"/>
  <c r="G497" i="1"/>
  <c r="I497" i="1"/>
  <c r="G299" i="1"/>
  <c r="I299" i="1"/>
  <c r="G179" i="1"/>
  <c r="I179" i="1"/>
  <c r="G562" i="1"/>
  <c r="I562" i="1"/>
  <c r="G633" i="1"/>
  <c r="I633" i="1"/>
  <c r="G447" i="1"/>
  <c r="I447" i="1"/>
  <c r="G60" i="1"/>
  <c r="I60" i="1"/>
  <c r="G783" i="1"/>
  <c r="I783" i="1"/>
  <c r="G524" i="1"/>
  <c r="I524" i="1"/>
  <c r="G760" i="1"/>
  <c r="I760" i="1"/>
  <c r="G540" i="1"/>
  <c r="I540" i="1"/>
  <c r="G335" i="1"/>
  <c r="I335" i="1"/>
  <c r="G249" i="1"/>
  <c r="I249" i="1"/>
  <c r="G527" i="1"/>
  <c r="I527" i="1"/>
  <c r="G554" i="1"/>
  <c r="I554" i="1"/>
  <c r="G322" i="1"/>
  <c r="I322" i="1"/>
  <c r="G367" i="1"/>
  <c r="I367" i="1"/>
  <c r="G304" i="1"/>
  <c r="I304" i="1"/>
  <c r="G717" i="1"/>
  <c r="I717" i="1"/>
  <c r="G224" i="1"/>
  <c r="I224" i="1"/>
  <c r="G412" i="1"/>
  <c r="I412" i="1"/>
  <c r="G556" i="1"/>
  <c r="I556" i="1"/>
  <c r="G627" i="1"/>
  <c r="I627" i="1"/>
  <c r="G522" i="1"/>
  <c r="I522" i="1"/>
  <c r="G374" i="1"/>
  <c r="I374" i="1"/>
  <c r="G397" i="1"/>
  <c r="I397" i="1"/>
  <c r="G727" i="1"/>
  <c r="I727" i="1"/>
  <c r="G784" i="1"/>
  <c r="I784" i="1"/>
  <c r="G667" i="1"/>
  <c r="I667" i="1"/>
  <c r="G314" i="1"/>
  <c r="I314" i="1"/>
  <c r="G607" i="1"/>
  <c r="I607" i="1"/>
  <c r="G767" i="1"/>
  <c r="I767" i="1"/>
  <c r="G452" i="1"/>
  <c r="I452" i="1"/>
  <c r="G528" i="1"/>
  <c r="I528" i="1"/>
  <c r="G218" i="1"/>
  <c r="I218" i="1"/>
  <c r="G161" i="1"/>
  <c r="I161" i="1"/>
  <c r="G700" i="1"/>
  <c r="I700" i="1"/>
  <c r="G383" i="1"/>
  <c r="I383" i="1"/>
  <c r="G626" i="1"/>
  <c r="I626" i="1"/>
  <c r="G245" i="1"/>
  <c r="I245" i="1"/>
  <c r="G306" i="1"/>
  <c r="I306" i="1"/>
  <c r="G597" i="1"/>
  <c r="I597" i="1"/>
  <c r="G602" i="1"/>
  <c r="I602" i="1"/>
  <c r="G21" i="1"/>
  <c r="I21" i="1"/>
  <c r="G662" i="1"/>
  <c r="I662" i="1"/>
  <c r="G461" i="1"/>
  <c r="I461" i="1"/>
  <c r="G679" i="1"/>
  <c r="I679" i="1"/>
  <c r="G640" i="1"/>
  <c r="I640" i="1"/>
  <c r="G227" i="1"/>
  <c r="I227" i="1"/>
  <c r="G181" i="1"/>
  <c r="I181" i="1"/>
  <c r="G794" i="1"/>
  <c r="I794" i="1"/>
  <c r="G624" i="1"/>
  <c r="I624" i="1"/>
  <c r="G728" i="1"/>
  <c r="I728" i="1"/>
  <c r="G620" i="1"/>
  <c r="I620" i="1"/>
  <c r="G202" i="1"/>
  <c r="I202" i="1"/>
  <c r="G715" i="1"/>
  <c r="I715" i="1"/>
  <c r="G647" i="1"/>
  <c r="I647" i="1"/>
  <c r="G168" i="1"/>
  <c r="I168" i="1"/>
  <c r="G529" i="1"/>
  <c r="I529" i="1"/>
  <c r="G399" i="1"/>
  <c r="I399" i="1"/>
  <c r="G377" i="1"/>
  <c r="I377" i="1"/>
  <c r="G418" i="1"/>
  <c r="I418" i="1"/>
  <c r="G774" i="1"/>
  <c r="I774" i="1"/>
  <c r="G512" i="1"/>
  <c r="I512" i="1"/>
  <c r="G555" i="1"/>
  <c r="I555" i="1"/>
  <c r="G261" i="1"/>
  <c r="I261" i="1"/>
  <c r="G534" i="1"/>
  <c r="I534" i="1"/>
  <c r="G446" i="1"/>
  <c r="I446" i="1"/>
  <c r="G136" i="1"/>
  <c r="I136" i="1"/>
  <c r="G386" i="1"/>
  <c r="I386" i="1"/>
  <c r="G336" i="1"/>
  <c r="I336" i="1"/>
  <c r="G283" i="1"/>
  <c r="I283" i="1"/>
  <c r="G441" i="1"/>
  <c r="I441" i="1"/>
  <c r="G400" i="1"/>
  <c r="I400" i="1"/>
  <c r="G664" i="1"/>
  <c r="I664" i="1"/>
  <c r="G476" i="1"/>
  <c r="I476" i="1"/>
  <c r="G595" i="1"/>
  <c r="I595" i="1"/>
  <c r="G146" i="1"/>
  <c r="I146" i="1"/>
  <c r="G311" i="1"/>
  <c r="I311" i="1"/>
  <c r="G504" i="1"/>
  <c r="I504" i="1"/>
  <c r="G526" i="1"/>
  <c r="I526" i="1"/>
  <c r="G404" i="1"/>
  <c r="I404" i="1"/>
  <c r="G641" i="1"/>
  <c r="I641" i="1"/>
  <c r="G460" i="1"/>
  <c r="I460" i="1"/>
  <c r="G674" i="1"/>
  <c r="I674" i="1"/>
  <c r="G362" i="1"/>
  <c r="I362" i="1"/>
  <c r="G735" i="1"/>
  <c r="I735" i="1"/>
  <c r="G800" i="1"/>
  <c r="G416" i="1"/>
  <c r="I416" i="1"/>
  <c r="G439" i="1"/>
  <c r="I439" i="1"/>
  <c r="G485" i="1"/>
  <c r="I485" i="1"/>
  <c r="G403" i="1"/>
  <c r="I403" i="1"/>
  <c r="G449" i="1"/>
  <c r="I449" i="1"/>
  <c r="G393" i="1"/>
  <c r="I393" i="1"/>
  <c r="G271" i="1"/>
  <c r="I271" i="1"/>
  <c r="G278" i="1"/>
  <c r="I278" i="1"/>
  <c r="G755" i="1"/>
  <c r="I755" i="1"/>
  <c r="G498" i="1"/>
  <c r="I498" i="1"/>
  <c r="G39" i="1"/>
  <c r="I39" i="1"/>
  <c r="G332" i="1"/>
  <c r="I332" i="1"/>
  <c r="G309" i="1"/>
  <c r="I309" i="1"/>
  <c r="G486" i="1"/>
  <c r="I486" i="1"/>
  <c r="G469" i="1"/>
  <c r="I469" i="1"/>
  <c r="G233" i="1"/>
  <c r="I233" i="1"/>
  <c r="G268" i="1"/>
  <c r="I268" i="1"/>
  <c r="G656" i="1"/>
  <c r="I656" i="1"/>
  <c r="G364" i="1"/>
  <c r="I364" i="1"/>
  <c r="G772" i="1"/>
  <c r="I772" i="1"/>
  <c r="G281" i="1"/>
  <c r="I281" i="1"/>
  <c r="G453" i="1"/>
  <c r="I453" i="1"/>
  <c r="G199" i="1"/>
  <c r="I199" i="1"/>
  <c r="G747" i="1"/>
  <c r="I747" i="1"/>
  <c r="G424" i="1"/>
  <c r="I424" i="1"/>
  <c r="G296" i="1"/>
  <c r="I296" i="1"/>
  <c r="G190" i="1"/>
  <c r="I190" i="1"/>
  <c r="G648" i="1"/>
  <c r="I648" i="1"/>
  <c r="G32" i="1"/>
  <c r="I32" i="1"/>
  <c r="G530" i="1"/>
  <c r="I530" i="1"/>
  <c r="G226" i="1"/>
  <c r="I226" i="1"/>
  <c r="G188" i="1"/>
  <c r="I188" i="1"/>
  <c r="G370" i="1"/>
  <c r="I370" i="1"/>
  <c r="G378" i="1"/>
  <c r="I378" i="1"/>
  <c r="G375" i="1"/>
  <c r="I375" i="1"/>
  <c r="G139" i="1"/>
  <c r="I139" i="1"/>
  <c r="G242" i="1"/>
  <c r="I242" i="1"/>
  <c r="G252" i="1"/>
  <c r="I252" i="1"/>
  <c r="G669" i="1"/>
  <c r="I669" i="1"/>
  <c r="G702" i="1"/>
  <c r="I702" i="1"/>
  <c r="G194" i="1"/>
  <c r="I194" i="1"/>
  <c r="G736" i="1"/>
  <c r="I736" i="1"/>
  <c r="G162" i="1"/>
  <c r="I162" i="1"/>
  <c r="G401" i="1"/>
  <c r="I401" i="1"/>
  <c r="G688" i="1"/>
  <c r="I688" i="1"/>
  <c r="G419" i="1"/>
  <c r="I419" i="1"/>
  <c r="G251" i="1"/>
  <c r="I251" i="1"/>
  <c r="G144" i="1"/>
  <c r="G615" i="1"/>
  <c r="I615" i="1"/>
  <c r="G264" i="1"/>
  <c r="I264" i="1"/>
  <c r="G57" i="1"/>
  <c r="I57" i="1"/>
  <c r="G686" i="1"/>
  <c r="I686" i="1"/>
  <c r="G551" i="1"/>
  <c r="I551" i="1"/>
  <c r="G427" i="1"/>
  <c r="I427" i="1"/>
  <c r="G552" i="1"/>
  <c r="I552" i="1"/>
  <c r="G718" i="1"/>
  <c r="I718" i="1"/>
  <c r="G126" i="1"/>
  <c r="I126" i="1"/>
  <c r="G291" i="1"/>
  <c r="I291" i="1"/>
  <c r="G467" i="1"/>
  <c r="I467" i="1"/>
  <c r="G673" i="1"/>
  <c r="I673" i="1"/>
  <c r="G436" i="1"/>
  <c r="I436" i="1"/>
  <c r="G442" i="1"/>
  <c r="I442" i="1"/>
  <c r="G359" i="1"/>
  <c r="I359" i="1"/>
  <c r="G415" i="1"/>
  <c r="I415" i="1"/>
  <c r="G290" i="1"/>
  <c r="I290" i="1"/>
  <c r="G390" i="1"/>
  <c r="I390" i="1"/>
  <c r="G178" i="1"/>
  <c r="I178" i="1"/>
  <c r="G270" i="1"/>
  <c r="I270" i="1"/>
  <c r="G232" i="1"/>
  <c r="I232" i="1"/>
  <c r="G305" i="1"/>
  <c r="I305" i="1"/>
  <c r="G160" i="1"/>
  <c r="I160" i="1"/>
  <c r="G723" i="1"/>
  <c r="I723" i="1"/>
  <c r="G284" i="1"/>
  <c r="I284" i="1"/>
  <c r="G222" i="1"/>
  <c r="I222" i="1"/>
  <c r="G517" i="1"/>
  <c r="I517" i="1"/>
  <c r="G340" i="1"/>
  <c r="I340" i="1"/>
  <c r="G182" i="1"/>
  <c r="I182" i="1"/>
  <c r="G423" i="1"/>
  <c r="I423" i="1"/>
  <c r="G548" i="1"/>
  <c r="I548" i="1"/>
  <c r="G256" i="1"/>
  <c r="I256" i="1"/>
  <c r="G11" i="1"/>
  <c r="I11" i="1"/>
  <c r="G147" i="1"/>
  <c r="I147" i="1"/>
  <c r="G631" i="1"/>
  <c r="I631" i="1"/>
  <c r="G72" i="1"/>
  <c r="I72" i="1"/>
  <c r="G360" i="1"/>
  <c r="I360" i="1"/>
  <c r="G203" i="1"/>
  <c r="I203" i="1"/>
  <c r="G31" i="1"/>
  <c r="I31" i="1"/>
  <c r="G19" i="1"/>
  <c r="I19" i="1"/>
  <c r="G405" i="1"/>
  <c r="I405" i="1"/>
  <c r="G265" i="1"/>
  <c r="I265" i="1"/>
  <c r="G475" i="1"/>
  <c r="I475" i="1"/>
  <c r="G737" i="1"/>
  <c r="I737" i="1"/>
  <c r="G347" i="1"/>
  <c r="I347" i="1"/>
  <c r="G135" i="1"/>
  <c r="I135" i="1"/>
  <c r="G274" i="1"/>
  <c r="I274" i="1"/>
  <c r="G617" i="1"/>
  <c r="I617" i="1"/>
  <c r="G520" i="1"/>
  <c r="I520" i="1"/>
  <c r="G780" i="1"/>
  <c r="I780" i="1"/>
  <c r="G625" i="1"/>
  <c r="I625" i="1"/>
  <c r="G260" i="1"/>
  <c r="I260" i="1"/>
  <c r="G431" i="1"/>
  <c r="I431" i="1"/>
  <c r="G797" i="1"/>
  <c r="I797" i="1"/>
  <c r="G38" i="1"/>
  <c r="I38" i="1"/>
  <c r="G363" i="1"/>
  <c r="I363" i="1"/>
  <c r="G17" i="1"/>
  <c r="I17" i="1"/>
  <c r="G301" i="1"/>
  <c r="I301" i="1"/>
  <c r="G678" i="1"/>
  <c r="I678" i="1"/>
  <c r="G192" i="1"/>
  <c r="I192" i="1"/>
  <c r="G585" i="1"/>
  <c r="I585" i="1"/>
  <c r="G668" i="1"/>
  <c r="G388" i="1"/>
  <c r="I388" i="1"/>
  <c r="G665" i="1"/>
  <c r="I665" i="1"/>
  <c r="G515" i="1"/>
  <c r="I515" i="1"/>
  <c r="G759" i="1"/>
  <c r="I759" i="1"/>
  <c r="G184" i="1"/>
  <c r="I184" i="1"/>
  <c r="G791" i="1"/>
  <c r="G208" i="1"/>
  <c r="I208" i="1"/>
  <c r="G535" i="1"/>
  <c r="I535" i="1"/>
  <c r="G313" i="1"/>
  <c r="I313" i="1"/>
  <c r="G699" i="1"/>
  <c r="I699" i="1"/>
  <c r="G406" i="1"/>
  <c r="I406" i="1"/>
  <c r="G771" i="1"/>
  <c r="I771" i="1"/>
  <c r="G661" i="1"/>
  <c r="I661" i="1"/>
  <c r="G558" i="1"/>
  <c r="I558" i="1"/>
  <c r="G66" i="1"/>
  <c r="I66" i="1"/>
  <c r="G173" i="1"/>
  <c r="I173" i="1"/>
  <c r="G707" i="1"/>
  <c r="G684" i="1"/>
  <c r="I684" i="1"/>
  <c r="G75" i="1"/>
  <c r="I75" i="1"/>
  <c r="G384" i="1"/>
  <c r="I384" i="1"/>
  <c r="G458" i="1"/>
  <c r="I458" i="1"/>
  <c r="G704" i="1"/>
  <c r="I704" i="1"/>
  <c r="G307" i="1"/>
  <c r="I307" i="1"/>
  <c r="G195" i="1"/>
  <c r="I195" i="1"/>
  <c r="G538" i="1"/>
  <c r="I538" i="1"/>
  <c r="G574" i="1"/>
  <c r="I574" i="1"/>
  <c r="G570" i="1"/>
  <c r="I570" i="1"/>
  <c r="G376" i="1"/>
  <c r="I376" i="1"/>
  <c r="G689" i="1"/>
  <c r="I689" i="1"/>
  <c r="G163" i="1"/>
  <c r="I163" i="1"/>
  <c r="G407" i="1"/>
  <c r="I407" i="1"/>
  <c r="G493" i="1"/>
  <c r="I493" i="1"/>
  <c r="G246" i="1"/>
  <c r="I246" i="1"/>
  <c r="G743" i="1"/>
  <c r="I743" i="1"/>
  <c r="G238" i="1"/>
  <c r="I238" i="1"/>
  <c r="G253" i="1"/>
  <c r="I253" i="1"/>
  <c r="G457" i="1"/>
  <c r="I457" i="1"/>
  <c r="G434" i="1"/>
  <c r="I434" i="1"/>
  <c r="G329" i="1"/>
  <c r="I329" i="1"/>
  <c r="G275" i="1"/>
  <c r="I275" i="1"/>
  <c r="G240" i="1"/>
  <c r="I240" i="1"/>
  <c r="G550" i="1"/>
  <c r="I550" i="1"/>
  <c r="G353" i="1"/>
  <c r="I353" i="1"/>
  <c r="G430" i="1"/>
  <c r="I430" i="1"/>
  <c r="G454" i="1"/>
  <c r="I454" i="1"/>
  <c r="G642" i="1"/>
  <c r="I642" i="1"/>
  <c r="G324" i="1"/>
  <c r="I324" i="1"/>
  <c r="G578" i="1"/>
  <c r="I578" i="1"/>
  <c r="G53" i="1"/>
  <c r="G316" i="1"/>
  <c r="G579" i="1"/>
  <c r="I579" i="1"/>
  <c r="G154" i="1"/>
  <c r="I154" i="1"/>
  <c r="G234" i="1"/>
  <c r="I234" i="1"/>
  <c r="G30" i="1"/>
  <c r="I30" i="1"/>
  <c r="G643" i="1"/>
  <c r="I643" i="1"/>
  <c r="G440" i="1"/>
  <c r="I440" i="1"/>
  <c r="G402" i="1"/>
  <c r="I402" i="1"/>
  <c r="G34" i="1"/>
  <c r="I34" i="1"/>
  <c r="G25" i="1"/>
  <c r="I25" i="1"/>
  <c r="S34" i="3" l="1"/>
  <c r="R35" i="3"/>
  <c r="M35" i="3"/>
  <c r="N34" i="3"/>
  <c r="Y35" i="3"/>
  <c r="Y38" i="3"/>
  <c r="X36" i="3"/>
  <c r="X35" i="3"/>
  <c r="Y37" i="3"/>
  <c r="N24" i="3"/>
  <c r="O23" i="3"/>
  <c r="N23" i="3"/>
  <c r="I34" i="3"/>
  <c r="H35" i="3"/>
  <c r="C83" i="1"/>
  <c r="C84" i="1" s="1"/>
  <c r="C85" i="1" s="1"/>
  <c r="C86" i="1" s="1"/>
  <c r="C87" i="1" s="1"/>
  <c r="C88" i="1" s="1"/>
  <c r="C89" i="1" s="1"/>
  <c r="J35" i="3" l="1"/>
  <c r="J38" i="3"/>
  <c r="I35" i="3"/>
  <c r="H36" i="3"/>
  <c r="J37" i="3"/>
  <c r="T38" i="3"/>
  <c r="S35" i="3"/>
  <c r="T37" i="3"/>
  <c r="T35" i="3"/>
  <c r="R36" i="3"/>
  <c r="O35" i="3"/>
  <c r="N35" i="3"/>
  <c r="O37" i="3"/>
  <c r="O38" i="3"/>
  <c r="M36" i="3"/>
  <c r="N37" i="3" l="1"/>
  <c r="N36" i="3"/>
  <c r="S36" i="3"/>
  <c r="S37" i="3"/>
  <c r="I36" i="3"/>
  <c r="I37" i="3"/>
  <c r="C10" i="1" l="1"/>
  <c r="C90" i="1" l="1"/>
  <c r="C91" i="1" s="1"/>
  <c r="C92" i="1" s="1"/>
  <c r="C93" i="1" s="1"/>
  <c r="C94" i="1" s="1"/>
  <c r="C95" i="1" s="1"/>
  <c r="C96" i="1" s="1"/>
  <c r="C97" i="1" s="1"/>
  <c r="C98" i="1" s="1"/>
  <c r="C99" i="1" s="1"/>
  <c r="C100" i="1" s="1"/>
  <c r="C101" i="1" s="1"/>
  <c r="C102" i="1" s="1"/>
  <c r="C103" i="1" s="1"/>
  <c r="C104" i="1" s="1"/>
  <c r="C105" i="1" s="1"/>
  <c r="C106" i="1" s="1"/>
  <c r="C107" i="1" s="1"/>
  <c r="C108" i="1" s="1"/>
  <c r="C109" i="1" s="1"/>
  <c r="C110" i="1" s="1"/>
  <c r="C111" i="1" s="1"/>
  <c r="C112" i="1" s="1"/>
  <c r="C113" i="1" s="1"/>
  <c r="C114" i="1" s="1"/>
  <c r="C115" i="1" s="1"/>
  <c r="C116" i="1" s="1"/>
  <c r="C117" i="1" s="1"/>
  <c r="C118" i="1" s="1"/>
  <c r="C119" i="1" s="1"/>
  <c r="C120" i="1" s="1"/>
  <c r="C121" i="1" s="1"/>
  <c r="C122" i="1" s="1"/>
  <c r="C123" i="1" s="1"/>
  <c r="C124" i="1" s="1"/>
  <c r="C125" i="1" s="1"/>
  <c r="C126" i="1" s="1"/>
  <c r="C127" i="1" s="1"/>
  <c r="C128" i="1" s="1"/>
  <c r="C129" i="1" s="1"/>
  <c r="C130" i="1" s="1"/>
  <c r="C131" i="1" s="1"/>
  <c r="C132" i="1" s="1"/>
  <c r="C133" i="1" s="1"/>
  <c r="C134" i="1" s="1"/>
  <c r="C135" i="1" s="1"/>
  <c r="C136" i="1" s="1"/>
  <c r="C137" i="1" s="1"/>
  <c r="C138" i="1" s="1"/>
  <c r="C139" i="1" s="1"/>
  <c r="C140" i="1" s="1"/>
  <c r="C141" i="1" s="1"/>
  <c r="C142" i="1" s="1"/>
  <c r="C143" i="1" s="1"/>
  <c r="C144" i="1" s="1"/>
  <c r="C145" i="1" s="1"/>
  <c r="C146" i="1" s="1"/>
  <c r="C147" i="1" s="1"/>
  <c r="C148" i="1" s="1"/>
  <c r="C149" i="1" s="1"/>
  <c r="C150" i="1" s="1"/>
  <c r="C151" i="1" s="1"/>
  <c r="C152" i="1" s="1"/>
  <c r="C153" i="1" s="1"/>
  <c r="C154" i="1" s="1"/>
  <c r="C155" i="1" s="1"/>
  <c r="C156" i="1" s="1"/>
  <c r="C157" i="1" s="1"/>
  <c r="C158" i="1" s="1"/>
  <c r="C159" i="1" s="1"/>
  <c r="C160" i="1" s="1"/>
  <c r="C161" i="1" s="1"/>
  <c r="C162" i="1" s="1"/>
  <c r="C163" i="1" s="1"/>
  <c r="C164" i="1" s="1"/>
  <c r="C165" i="1" s="1"/>
  <c r="C166" i="1" s="1"/>
  <c r="C167" i="1" s="1"/>
  <c r="C168" i="1" s="1"/>
  <c r="C169" i="1" s="1"/>
  <c r="C170" i="1" s="1"/>
  <c r="C171" i="1" s="1"/>
  <c r="C172" i="1" s="1"/>
  <c r="C173" i="1" s="1"/>
  <c r="C174" i="1" s="1"/>
  <c r="C175" i="1" s="1"/>
  <c r="C176" i="1" s="1"/>
  <c r="C177" i="1" s="1"/>
  <c r="C178" i="1" s="1"/>
  <c r="C179" i="1" s="1"/>
  <c r="C180" i="1" s="1"/>
  <c r="C181" i="1" s="1"/>
  <c r="C182" i="1" s="1"/>
  <c r="C183" i="1" s="1"/>
  <c r="C184" i="1" s="1"/>
  <c r="C185" i="1" s="1"/>
  <c r="C186" i="1" s="1"/>
  <c r="C187" i="1" s="1"/>
  <c r="C188" i="1" s="1"/>
  <c r="C189" i="1" s="1"/>
  <c r="C190" i="1" s="1"/>
  <c r="C191" i="1" s="1"/>
  <c r="C192" i="1" s="1"/>
  <c r="C193" i="1" s="1"/>
  <c r="C194" i="1" s="1"/>
  <c r="C195" i="1" s="1"/>
  <c r="C196" i="1" s="1"/>
  <c r="C197" i="1" s="1"/>
  <c r="C198" i="1" s="1"/>
  <c r="C199" i="1" s="1"/>
  <c r="C200" i="1" s="1"/>
  <c r="C201" i="1" s="1"/>
  <c r="C202" i="1" s="1"/>
  <c r="C203" i="1" s="1"/>
  <c r="C204" i="1" s="1"/>
  <c r="C205" i="1" s="1"/>
  <c r="C206" i="1" s="1"/>
  <c r="C207" i="1" s="1"/>
  <c r="C208" i="1" s="1"/>
  <c r="C209" i="1" s="1"/>
  <c r="C210" i="1" s="1"/>
  <c r="C211" i="1" s="1"/>
  <c r="C212" i="1" s="1"/>
  <c r="C213" i="1" s="1"/>
  <c r="C214" i="1" s="1"/>
  <c r="C215" i="1" s="1"/>
  <c r="C216" i="1" s="1"/>
  <c r="C217" i="1" s="1"/>
  <c r="C218" i="1" s="1"/>
  <c r="C219" i="1" s="1"/>
  <c r="C220" i="1" s="1"/>
  <c r="C221" i="1" s="1"/>
  <c r="C222" i="1" s="1"/>
  <c r="C223" i="1" s="1"/>
  <c r="C224" i="1" s="1"/>
  <c r="C225" i="1" s="1"/>
  <c r="C226" i="1" s="1"/>
  <c r="C227" i="1" s="1"/>
  <c r="C228" i="1" s="1"/>
  <c r="C229" i="1" s="1"/>
  <c r="C230" i="1" s="1"/>
  <c r="C231" i="1" s="1"/>
  <c r="C232" i="1" s="1"/>
  <c r="C233" i="1" s="1"/>
  <c r="C234" i="1" s="1"/>
  <c r="C235" i="1" s="1"/>
  <c r="C236" i="1" s="1"/>
  <c r="C237" i="1" s="1"/>
  <c r="C238" i="1" s="1"/>
  <c r="C239" i="1" s="1"/>
  <c r="C240" i="1" s="1"/>
  <c r="C241" i="1" s="1"/>
  <c r="C242" i="1" s="1"/>
  <c r="C243" i="1" s="1"/>
  <c r="C244" i="1" s="1"/>
  <c r="C245" i="1" s="1"/>
  <c r="C246" i="1" s="1"/>
  <c r="C247" i="1" s="1"/>
  <c r="C248" i="1" s="1"/>
  <c r="C249" i="1" s="1"/>
  <c r="C250" i="1" s="1"/>
  <c r="C251" i="1" s="1"/>
  <c r="C252" i="1" s="1"/>
  <c r="C253" i="1" s="1"/>
  <c r="C254" i="1" s="1"/>
  <c r="C255" i="1" s="1"/>
  <c r="C256" i="1" s="1"/>
  <c r="C257" i="1" s="1"/>
  <c r="C258" i="1" s="1"/>
  <c r="C259" i="1" s="1"/>
  <c r="C260" i="1" s="1"/>
  <c r="C261" i="1" s="1"/>
  <c r="C262" i="1" s="1"/>
  <c r="C263" i="1" s="1"/>
  <c r="C264" i="1" s="1"/>
  <c r="C265" i="1" s="1"/>
  <c r="C266" i="1" s="1"/>
  <c r="C267" i="1" s="1"/>
  <c r="C268" i="1" s="1"/>
  <c r="C269" i="1" s="1"/>
  <c r="C270" i="1" s="1"/>
  <c r="C271" i="1" s="1"/>
  <c r="C272" i="1" s="1"/>
  <c r="C273" i="1" s="1"/>
  <c r="C274" i="1" s="1"/>
  <c r="C275" i="1" s="1"/>
  <c r="C276" i="1" s="1"/>
  <c r="C277" i="1" s="1"/>
  <c r="C278" i="1" s="1"/>
  <c r="C279" i="1" s="1"/>
  <c r="C280" i="1" s="1"/>
  <c r="C281" i="1" s="1"/>
  <c r="C282" i="1" s="1"/>
  <c r="C283" i="1" s="1"/>
  <c r="C284" i="1" s="1"/>
  <c r="C285" i="1" s="1"/>
  <c r="C286" i="1" s="1"/>
  <c r="C287" i="1" s="1"/>
  <c r="C288" i="1" s="1"/>
  <c r="C289" i="1" s="1"/>
  <c r="C290" i="1" s="1"/>
  <c r="C291" i="1" s="1"/>
  <c r="C292" i="1" s="1"/>
  <c r="C293" i="1" s="1"/>
  <c r="C294" i="1" s="1"/>
  <c r="C295" i="1" s="1"/>
  <c r="C296" i="1" s="1"/>
  <c r="C297" i="1" s="1"/>
  <c r="C298" i="1" s="1"/>
  <c r="C299" i="1" s="1"/>
  <c r="C300" i="1" s="1"/>
  <c r="C301" i="1" s="1"/>
  <c r="C302" i="1" s="1"/>
  <c r="C303" i="1" s="1"/>
  <c r="C304" i="1" s="1"/>
  <c r="C305" i="1" s="1"/>
  <c r="C306" i="1" s="1"/>
  <c r="C307" i="1" s="1"/>
  <c r="C308" i="1" s="1"/>
  <c r="C309" i="1" s="1"/>
  <c r="C310" i="1" s="1"/>
  <c r="C311" i="1" s="1"/>
  <c r="C312" i="1" s="1"/>
  <c r="C313" i="1" s="1"/>
  <c r="C314" i="1" s="1"/>
  <c r="C315" i="1" s="1"/>
  <c r="C316" i="1" s="1"/>
  <c r="C317" i="1" s="1"/>
  <c r="C318" i="1" s="1"/>
  <c r="C319" i="1" s="1"/>
  <c r="C320" i="1" s="1"/>
  <c r="C321" i="1" s="1"/>
  <c r="C322" i="1" s="1"/>
  <c r="C323" i="1" s="1"/>
  <c r="C324" i="1" s="1"/>
  <c r="C325" i="1" s="1"/>
  <c r="C326" i="1" s="1"/>
  <c r="C327" i="1" s="1"/>
  <c r="C328" i="1" s="1"/>
  <c r="C329" i="1" s="1"/>
  <c r="C330" i="1" s="1"/>
  <c r="C331" i="1" s="1"/>
  <c r="C332" i="1" s="1"/>
  <c r="C333" i="1" s="1"/>
  <c r="C334" i="1" s="1"/>
  <c r="C335" i="1" s="1"/>
  <c r="C336" i="1" s="1"/>
  <c r="C337" i="1" s="1"/>
  <c r="C338" i="1" s="1"/>
  <c r="C339" i="1" s="1"/>
  <c r="C340" i="1" s="1"/>
  <c r="C341" i="1" s="1"/>
  <c r="C342" i="1" s="1"/>
  <c r="C343" i="1" s="1"/>
  <c r="C344" i="1" s="1"/>
  <c r="C345" i="1" s="1"/>
  <c r="C346" i="1" s="1"/>
  <c r="C347" i="1" s="1"/>
  <c r="C348" i="1" s="1"/>
  <c r="C349" i="1" s="1"/>
  <c r="C350" i="1" s="1"/>
  <c r="C351" i="1" s="1"/>
  <c r="C352" i="1" s="1"/>
  <c r="C353" i="1" s="1"/>
  <c r="C354" i="1" s="1"/>
  <c r="C355" i="1" s="1"/>
  <c r="C356" i="1" s="1"/>
  <c r="C357" i="1" s="1"/>
  <c r="C358" i="1" s="1"/>
  <c r="C359" i="1" s="1"/>
  <c r="C360" i="1" s="1"/>
  <c r="C361" i="1" s="1"/>
  <c r="C362" i="1" s="1"/>
  <c r="C363" i="1" s="1"/>
  <c r="C364" i="1" s="1"/>
  <c r="C365" i="1" s="1"/>
  <c r="C366" i="1" s="1"/>
  <c r="C367" i="1" s="1"/>
  <c r="C368" i="1" s="1"/>
  <c r="C369" i="1" s="1"/>
  <c r="C370" i="1" s="1"/>
  <c r="C371" i="1" s="1"/>
  <c r="C372" i="1" s="1"/>
  <c r="C373" i="1" s="1"/>
  <c r="C374" i="1" s="1"/>
  <c r="C375" i="1" s="1"/>
  <c r="C376" i="1" s="1"/>
  <c r="C377" i="1" s="1"/>
  <c r="C378" i="1" s="1"/>
  <c r="C379" i="1" s="1"/>
  <c r="C380" i="1" s="1"/>
  <c r="C381" i="1" s="1"/>
  <c r="C382" i="1" s="1"/>
  <c r="C383" i="1" s="1"/>
  <c r="C384" i="1" s="1"/>
  <c r="C385" i="1" s="1"/>
  <c r="C386" i="1" s="1"/>
  <c r="C387" i="1" s="1"/>
  <c r="C388" i="1" s="1"/>
  <c r="C389" i="1" s="1"/>
  <c r="C390" i="1" s="1"/>
  <c r="C391" i="1" s="1"/>
  <c r="C392" i="1" s="1"/>
  <c r="C393" i="1" s="1"/>
  <c r="C394" i="1" s="1"/>
  <c r="C395" i="1" s="1"/>
  <c r="C396" i="1" s="1"/>
  <c r="C397" i="1" s="1"/>
  <c r="C398" i="1" s="1"/>
  <c r="C399" i="1" s="1"/>
  <c r="C400" i="1" s="1"/>
  <c r="C401" i="1" s="1"/>
  <c r="C402" i="1" s="1"/>
  <c r="C403" i="1" s="1"/>
  <c r="C404" i="1" s="1"/>
  <c r="C405" i="1" s="1"/>
  <c r="C406" i="1" s="1"/>
  <c r="C407" i="1" s="1"/>
  <c r="C408" i="1" s="1"/>
  <c r="C409" i="1" s="1"/>
  <c r="C410" i="1" s="1"/>
  <c r="C411" i="1" s="1"/>
  <c r="C412" i="1" l="1"/>
  <c r="C413" i="1" s="1"/>
  <c r="C414" i="1" s="1"/>
  <c r="C415" i="1" s="1"/>
  <c r="C416" i="1" s="1"/>
  <c r="C417" i="1" s="1"/>
  <c r="C418" i="1" s="1"/>
  <c r="C419" i="1" s="1"/>
  <c r="C420" i="1" s="1"/>
  <c r="C421" i="1" s="1"/>
  <c r="C422" i="1" s="1"/>
  <c r="C423" i="1" s="1"/>
  <c r="C424" i="1" s="1"/>
  <c r="C425" i="1" s="1"/>
  <c r="C426" i="1" s="1"/>
  <c r="C427" i="1" s="1"/>
  <c r="C428" i="1" s="1"/>
  <c r="C429" i="1" s="1"/>
  <c r="C430" i="1" s="1"/>
  <c r="C431" i="1" s="1"/>
  <c r="C432" i="1" s="1"/>
  <c r="C433" i="1" s="1"/>
  <c r="C434" i="1" s="1"/>
  <c r="C435" i="1" s="1"/>
  <c r="C436" i="1" s="1"/>
  <c r="C437" i="1" s="1"/>
  <c r="C438" i="1" s="1"/>
  <c r="C439" i="1" s="1"/>
  <c r="C440" i="1" s="1"/>
  <c r="C441" i="1" s="1"/>
  <c r="C442" i="1" s="1"/>
  <c r="C443" i="1" s="1"/>
  <c r="C444" i="1" s="1"/>
  <c r="C445" i="1" s="1"/>
  <c r="C446" i="1" s="1"/>
  <c r="C447" i="1" s="1"/>
  <c r="C448" i="1" s="1"/>
  <c r="C449" i="1" s="1"/>
  <c r="C450" i="1" s="1"/>
  <c r="C451" i="1" s="1"/>
  <c r="C452" i="1" s="1"/>
  <c r="C453" i="1" s="1"/>
  <c r="C454" i="1" s="1"/>
  <c r="C455" i="1" s="1"/>
  <c r="C456" i="1" s="1"/>
  <c r="C457" i="1" s="1"/>
  <c r="C458" i="1" s="1"/>
  <c r="C459" i="1" s="1"/>
  <c r="C460" i="1" s="1"/>
  <c r="C461" i="1" s="1"/>
  <c r="C462" i="1" s="1"/>
  <c r="C463" i="1" s="1"/>
  <c r="C464" i="1" s="1"/>
  <c r="C465" i="1" s="1"/>
  <c r="C466" i="1" s="1"/>
  <c r="C467" i="1" s="1"/>
  <c r="C468" i="1" s="1"/>
  <c r="C469" i="1" s="1"/>
  <c r="C470" i="1" s="1"/>
  <c r="C471" i="1" s="1"/>
  <c r="C472" i="1" s="1"/>
  <c r="C473" i="1" s="1"/>
  <c r="C474" i="1" s="1"/>
  <c r="C475" i="1" s="1"/>
  <c r="C476" i="1" s="1"/>
  <c r="C477" i="1" s="1"/>
  <c r="C478" i="1" s="1"/>
  <c r="C479" i="1" s="1"/>
  <c r="C480" i="1" s="1"/>
  <c r="C481" i="1" s="1"/>
  <c r="C482" i="1" s="1"/>
  <c r="C483" i="1" s="1"/>
  <c r="C484" i="1" s="1"/>
  <c r="C485" i="1" s="1"/>
  <c r="C486" i="1" s="1"/>
  <c r="C487" i="1" s="1"/>
  <c r="C488" i="1" s="1"/>
  <c r="C489" i="1" s="1"/>
  <c r="C490" i="1" s="1"/>
  <c r="C491" i="1" s="1"/>
  <c r="C492" i="1" s="1"/>
  <c r="C493" i="1" s="1"/>
  <c r="C494" i="1" s="1"/>
  <c r="C495" i="1" s="1"/>
  <c r="C496" i="1" s="1"/>
  <c r="C497" i="1" s="1"/>
  <c r="C498" i="1" s="1"/>
  <c r="C499" i="1" s="1"/>
  <c r="C500" i="1" s="1"/>
  <c r="C501" i="1" s="1"/>
  <c r="C502" i="1" s="1"/>
  <c r="C503" i="1" s="1"/>
  <c r="C504" i="1" s="1"/>
  <c r="C505" i="1" s="1"/>
  <c r="C506" i="1" s="1"/>
  <c r="C507" i="1" s="1"/>
  <c r="C508" i="1" s="1"/>
  <c r="C509" i="1" s="1"/>
  <c r="C510" i="1" s="1"/>
  <c r="C511" i="1" s="1"/>
  <c r="C512" i="1" s="1"/>
  <c r="C513" i="1" s="1"/>
  <c r="C514" i="1" s="1"/>
  <c r="C515" i="1" s="1"/>
  <c r="C516" i="1" s="1"/>
  <c r="C517" i="1" s="1"/>
  <c r="C518" i="1" s="1"/>
  <c r="C519" i="1" s="1"/>
  <c r="C520" i="1" s="1"/>
  <c r="C521" i="1" s="1"/>
  <c r="C522" i="1" s="1"/>
  <c r="C523" i="1" s="1"/>
  <c r="C524" i="1" s="1"/>
  <c r="C525" i="1" s="1"/>
  <c r="C526" i="1" s="1"/>
  <c r="C527" i="1" s="1"/>
  <c r="C528" i="1" s="1"/>
  <c r="C529" i="1" s="1"/>
  <c r="C530" i="1" s="1"/>
  <c r="C531" i="1" s="1"/>
  <c r="C532" i="1" s="1"/>
  <c r="C533" i="1" s="1"/>
  <c r="C534" i="1" s="1"/>
  <c r="C535" i="1" s="1"/>
  <c r="C536" i="1" s="1"/>
  <c r="C537" i="1" s="1"/>
  <c r="C538" i="1" s="1"/>
  <c r="C539" i="1" s="1"/>
  <c r="C540" i="1" s="1"/>
  <c r="C541" i="1" s="1"/>
  <c r="C542" i="1" s="1"/>
  <c r="C543" i="1" s="1"/>
  <c r="C544" i="1" s="1"/>
  <c r="C545" i="1" s="1"/>
  <c r="C546" i="1" s="1"/>
  <c r="C547" i="1" s="1"/>
  <c r="C548" i="1" s="1"/>
  <c r="C549" i="1" s="1"/>
  <c r="C550" i="1" s="1"/>
  <c r="C551" i="1" s="1"/>
  <c r="C552" i="1" s="1"/>
  <c r="C553" i="1" s="1"/>
  <c r="C554" i="1" s="1"/>
  <c r="C555" i="1" s="1"/>
  <c r="C556" i="1" s="1"/>
  <c r="C557" i="1" s="1"/>
  <c r="C558" i="1" s="1"/>
  <c r="C559" i="1" s="1"/>
  <c r="C560" i="1" s="1"/>
  <c r="C561" i="1" s="1"/>
  <c r="C562" i="1" s="1"/>
  <c r="C563" i="1" s="1"/>
  <c r="C564" i="1" s="1"/>
  <c r="C565" i="1" s="1"/>
  <c r="C566" i="1" s="1"/>
  <c r="C567" i="1" s="1"/>
  <c r="C568" i="1" s="1"/>
  <c r="C569" i="1" s="1"/>
  <c r="C570" i="1" s="1"/>
  <c r="C571" i="1" s="1"/>
  <c r="C572" i="1" s="1"/>
  <c r="C573" i="1" s="1"/>
  <c r="C574" i="1" s="1"/>
  <c r="C575" i="1" s="1"/>
  <c r="C576" i="1" s="1"/>
  <c r="C577" i="1" s="1"/>
  <c r="C578" i="1" s="1"/>
  <c r="C579" i="1" s="1"/>
  <c r="C580" i="1" s="1"/>
  <c r="C581" i="1" s="1"/>
  <c r="C582" i="1" s="1"/>
  <c r="C583" i="1" s="1"/>
  <c r="C584" i="1" s="1"/>
  <c r="C585" i="1" s="1"/>
  <c r="C586" i="1" s="1"/>
  <c r="C587" i="1" s="1"/>
  <c r="C588" i="1" s="1"/>
  <c r="C589" i="1" s="1"/>
  <c r="C590" i="1" s="1"/>
  <c r="C591" i="1" s="1"/>
  <c r="C592" i="1" s="1"/>
  <c r="C593" i="1" s="1"/>
  <c r="C594" i="1" s="1"/>
  <c r="C595" i="1" s="1"/>
  <c r="C596" i="1" s="1"/>
  <c r="C597" i="1" s="1"/>
  <c r="C598" i="1" s="1"/>
  <c r="C599" i="1" s="1"/>
  <c r="C600" i="1" s="1"/>
  <c r="C601" i="1" s="1"/>
  <c r="C602" i="1" s="1"/>
  <c r="C603" i="1" s="1"/>
  <c r="C604" i="1" s="1"/>
  <c r="C605" i="1" s="1"/>
  <c r="C606" i="1" s="1"/>
  <c r="C607" i="1" s="1"/>
  <c r="C608" i="1" s="1"/>
  <c r="C609" i="1" s="1"/>
  <c r="C610" i="1" s="1"/>
  <c r="C611" i="1" s="1"/>
  <c r="C612" i="1" s="1"/>
  <c r="C613" i="1" s="1"/>
  <c r="C614" i="1" s="1"/>
  <c r="C615" i="1" s="1"/>
  <c r="C616" i="1" s="1"/>
  <c r="C617" i="1" s="1"/>
  <c r="C618" i="1" s="1"/>
  <c r="C619" i="1" s="1"/>
  <c r="C620" i="1" s="1"/>
  <c r="C621" i="1" s="1"/>
  <c r="C622" i="1" s="1"/>
  <c r="C623" i="1" s="1"/>
  <c r="C624" i="1" s="1"/>
  <c r="C625" i="1" s="1"/>
  <c r="C626" i="1" s="1"/>
  <c r="C627" i="1" s="1"/>
  <c r="C628" i="1" s="1"/>
  <c r="C629" i="1" s="1"/>
  <c r="C630" i="1" s="1"/>
  <c r="C631" i="1" s="1"/>
  <c r="C632" i="1" s="1"/>
  <c r="C633" i="1" s="1"/>
  <c r="C634" i="1" s="1"/>
  <c r="C635" i="1" s="1"/>
  <c r="C636" i="1" s="1"/>
  <c r="C637" i="1" s="1"/>
  <c r="C638" i="1" s="1"/>
  <c r="C639" i="1" s="1"/>
  <c r="C640" i="1" s="1"/>
  <c r="C641" i="1" s="1"/>
  <c r="C642" i="1" s="1"/>
  <c r="C643" i="1" s="1"/>
  <c r="C644" i="1" s="1"/>
  <c r="C645" i="1" s="1"/>
  <c r="C646" i="1" s="1"/>
  <c r="C647" i="1" s="1"/>
  <c r="C648" i="1" s="1"/>
  <c r="C649" i="1" s="1"/>
  <c r="C650" i="1" s="1"/>
  <c r="C651" i="1" s="1"/>
  <c r="C652" i="1" s="1"/>
  <c r="C653" i="1" s="1"/>
  <c r="C654" i="1" s="1"/>
  <c r="C655" i="1" s="1"/>
  <c r="C656" i="1" s="1"/>
  <c r="C657" i="1" s="1"/>
  <c r="C658" i="1" s="1"/>
  <c r="C659" i="1" s="1"/>
  <c r="C660" i="1" s="1"/>
  <c r="C661" i="1" s="1"/>
  <c r="C662" i="1" s="1"/>
  <c r="C663" i="1" s="1"/>
  <c r="C664" i="1" s="1"/>
  <c r="C665" i="1" s="1"/>
  <c r="C666" i="1" s="1"/>
  <c r="C667" i="1" s="1"/>
  <c r="C668" i="1" s="1"/>
  <c r="C669" i="1" s="1"/>
  <c r="C670" i="1" s="1"/>
  <c r="C671" i="1" s="1"/>
  <c r="C672" i="1" s="1"/>
  <c r="C673" i="1" s="1"/>
  <c r="C674" i="1" s="1"/>
  <c r="C675" i="1" s="1"/>
  <c r="C676" i="1" s="1"/>
  <c r="C677" i="1" s="1"/>
  <c r="C678" i="1" s="1"/>
  <c r="C679" i="1" s="1"/>
  <c r="C680" i="1" s="1"/>
  <c r="C681" i="1" s="1"/>
  <c r="C682" i="1" s="1"/>
  <c r="C683" i="1" s="1"/>
  <c r="C684" i="1" s="1"/>
  <c r="C685" i="1" s="1"/>
  <c r="C686" i="1" s="1"/>
  <c r="C687" i="1" s="1"/>
  <c r="C688" i="1" s="1"/>
  <c r="C689" i="1" s="1"/>
  <c r="C690" i="1" s="1"/>
  <c r="C691" i="1" s="1"/>
  <c r="C692" i="1" s="1"/>
  <c r="C693" i="1" s="1"/>
  <c r="C694" i="1" s="1"/>
  <c r="C695" i="1" s="1"/>
  <c r="C696" i="1" s="1"/>
  <c r="C697" i="1" s="1"/>
  <c r="C698" i="1" s="1"/>
  <c r="C699" i="1" s="1"/>
  <c r="C700" i="1" s="1"/>
  <c r="C701" i="1" s="1"/>
  <c r="C702" i="1" s="1"/>
  <c r="C703" i="1" s="1"/>
  <c r="C704" i="1" s="1"/>
  <c r="C705" i="1" s="1"/>
  <c r="C706" i="1" s="1"/>
  <c r="C707" i="1" s="1"/>
  <c r="C708" i="1" s="1"/>
  <c r="C709" i="1" s="1"/>
  <c r="C710" i="1" s="1"/>
  <c r="C711" i="1" s="1"/>
  <c r="C712" i="1" s="1"/>
  <c r="C713" i="1" s="1"/>
  <c r="C714" i="1" s="1"/>
  <c r="C715" i="1" s="1"/>
  <c r="C716" i="1" s="1"/>
  <c r="C717" i="1" s="1"/>
  <c r="C718" i="1" s="1"/>
  <c r="C719" i="1" s="1"/>
  <c r="C720" i="1" s="1"/>
  <c r="C721" i="1" s="1"/>
  <c r="C722" i="1" s="1"/>
  <c r="C723" i="1" s="1"/>
  <c r="C724" i="1" s="1"/>
  <c r="C725" i="1" s="1"/>
  <c r="C726" i="1" s="1"/>
  <c r="C727" i="1" s="1"/>
  <c r="C728" i="1" s="1"/>
  <c r="C729" i="1" s="1"/>
  <c r="C730" i="1" s="1"/>
  <c r="C731" i="1" s="1"/>
  <c r="C732" i="1" s="1"/>
  <c r="C733" i="1" s="1"/>
  <c r="C734" i="1" s="1"/>
  <c r="C735" i="1" s="1"/>
  <c r="C736" i="1" s="1"/>
  <c r="C737" i="1" s="1"/>
  <c r="C738" i="1" s="1"/>
  <c r="C739" i="1" s="1"/>
  <c r="C740" i="1" s="1"/>
  <c r="C741" i="1" s="1"/>
  <c r="C742" i="1" s="1"/>
  <c r="C743" i="1" s="1"/>
  <c r="C744" i="1" s="1"/>
  <c r="C745" i="1" s="1"/>
  <c r="C746" i="1" s="1"/>
  <c r="C747" i="1" s="1"/>
  <c r="C748" i="1" s="1"/>
  <c r="C749" i="1" s="1"/>
  <c r="C750" i="1" s="1"/>
  <c r="C751" i="1" s="1"/>
  <c r="C752" i="1" s="1"/>
  <c r="C753" i="1" s="1"/>
  <c r="C754" i="1" s="1"/>
  <c r="C755" i="1" s="1"/>
  <c r="C756" i="1" s="1"/>
  <c r="C757" i="1" s="1"/>
  <c r="C758" i="1" s="1"/>
  <c r="C759" i="1" s="1"/>
  <c r="C760" i="1" s="1"/>
  <c r="C761" i="1" s="1"/>
  <c r="C762" i="1" s="1"/>
  <c r="C763" i="1" s="1"/>
  <c r="C764" i="1" s="1"/>
  <c r="C765" i="1" s="1"/>
  <c r="C766" i="1" s="1"/>
  <c r="C767" i="1" s="1"/>
  <c r="C768" i="1" s="1"/>
  <c r="C769" i="1" s="1"/>
  <c r="C770" i="1" s="1"/>
  <c r="C771" i="1" s="1"/>
  <c r="C772" i="1" s="1"/>
  <c r="C773" i="1" s="1"/>
  <c r="C774" i="1" s="1"/>
  <c r="C775" i="1" s="1"/>
  <c r="C776" i="1" s="1"/>
  <c r="C777" i="1" s="1"/>
  <c r="C778" i="1" s="1"/>
  <c r="C779" i="1" s="1"/>
  <c r="C780" i="1" s="1"/>
  <c r="C781" i="1" s="1"/>
  <c r="C782" i="1" s="1"/>
  <c r="C783" i="1" s="1"/>
  <c r="C784" i="1" s="1"/>
  <c r="C785" i="1" s="1"/>
  <c r="C786" i="1" s="1"/>
  <c r="C787" i="1" s="1"/>
  <c r="C788" i="1" s="1"/>
  <c r="C789" i="1" s="1"/>
  <c r="C790" i="1" s="1"/>
  <c r="C791" i="1" s="1"/>
  <c r="C792" i="1" s="1"/>
  <c r="C793" i="1" s="1"/>
  <c r="C794" i="1" s="1"/>
  <c r="C795" i="1" s="1"/>
  <c r="C796" i="1" s="1"/>
  <c r="C797" i="1" s="1"/>
  <c r="C798" i="1" s="1"/>
  <c r="C799" i="1" s="1"/>
  <c r="C800" i="1" s="1"/>
  <c r="C801" i="1" s="1"/>
  <c r="C802" i="1" s="1"/>
  <c r="C803" i="1" s="1"/>
  <c r="C804" i="1" s="1"/>
  <c r="C805" i="1" s="1"/>
  <c r="C806" i="1" s="1"/>
  <c r="C807" i="1" s="1"/>
  <c r="C808" i="1" s="1"/>
  <c r="C809" i="1" s="1"/>
  <c r="C810" i="1" s="1"/>
  <c r="C811" i="1" s="1"/>
  <c r="C11" i="1"/>
  <c r="C12" i="1" l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</calcChain>
</file>

<file path=xl/sharedStrings.xml><?xml version="1.0" encoding="utf-8"?>
<sst xmlns="http://schemas.openxmlformats.org/spreadsheetml/2006/main" count="2572" uniqueCount="864">
  <si>
    <t>Абижанов Ардак</t>
  </si>
  <si>
    <t>Фахрадини Али</t>
  </si>
  <si>
    <t>Куринов Владимир</t>
  </si>
  <si>
    <t>Комаров Борис</t>
  </si>
  <si>
    <t>Нурахметов Мирас</t>
  </si>
  <si>
    <t>Голенко Евгений</t>
  </si>
  <si>
    <t>Коробко Сергей</t>
  </si>
  <si>
    <t>Бишибеков Алибек</t>
  </si>
  <si>
    <t xml:space="preserve">Атанов Виктор </t>
  </si>
  <si>
    <t>Кекилбаев Димаш</t>
  </si>
  <si>
    <t>Корболин Андрей</t>
  </si>
  <si>
    <t>Нарембаев Талгат</t>
  </si>
  <si>
    <t>Касанов Исмихан</t>
  </si>
  <si>
    <t>Гумеров Адель</t>
  </si>
  <si>
    <t>Емельянов Илья</t>
  </si>
  <si>
    <t>Керимкул Ескекльды</t>
  </si>
  <si>
    <t>Родичев Евгений</t>
  </si>
  <si>
    <t>Базаркулов Абдихалык</t>
  </si>
  <si>
    <t>Ешмуратов Рустам</t>
  </si>
  <si>
    <t>Бениаминов Жан</t>
  </si>
  <si>
    <t>Мадияров Нуржан</t>
  </si>
  <si>
    <t>Галал Ахмед</t>
  </si>
  <si>
    <t>Волков Антон</t>
  </si>
  <si>
    <t>Адилхан Темирлан</t>
  </si>
  <si>
    <t>Соколов Андрей</t>
  </si>
  <si>
    <t>Гумаров Миржан</t>
  </si>
  <si>
    <t>Раисов Аманжол</t>
  </si>
  <si>
    <t>Жансеитов Мухтар</t>
  </si>
  <si>
    <t>Балгарин Ерлан</t>
  </si>
  <si>
    <t>Молчанов Михаил</t>
  </si>
  <si>
    <t>Зоров Влад</t>
  </si>
  <si>
    <t>Пономарев Владимир</t>
  </si>
  <si>
    <t>Арутюнов Ашот</t>
  </si>
  <si>
    <t>Нафиков Ильдар</t>
  </si>
  <si>
    <t>Медеуов Адиль</t>
  </si>
  <si>
    <t>Болдовский Олег</t>
  </si>
  <si>
    <t>Утегулов Даулет</t>
  </si>
  <si>
    <t xml:space="preserve">Метальников Максим </t>
  </si>
  <si>
    <t>Нурамбеков Тимур</t>
  </si>
  <si>
    <t>ТулкI Арсен</t>
  </si>
  <si>
    <t>Касанов Резван</t>
  </si>
  <si>
    <t>Яшар Азиз</t>
  </si>
  <si>
    <t>Сапраниди Валерий</t>
  </si>
  <si>
    <t>Топиев Ринат</t>
  </si>
  <si>
    <t>Тлеубаев Зангар</t>
  </si>
  <si>
    <t>Ибрагимов Саид</t>
  </si>
  <si>
    <t>Гречихин Алексей</t>
  </si>
  <si>
    <t>Булекбаев Ербол</t>
  </si>
  <si>
    <t>Нурболат Мади</t>
  </si>
  <si>
    <t>Каранеев Абылайхан</t>
  </si>
  <si>
    <t>Канг Бьюнджон</t>
  </si>
  <si>
    <t>Поташов Максим</t>
  </si>
  <si>
    <t>Рязанов Иван</t>
  </si>
  <si>
    <t>Бекбосынов Арлан</t>
  </si>
  <si>
    <t>Жанакулов Аскар</t>
  </si>
  <si>
    <t>Тимченко Валерий</t>
  </si>
  <si>
    <t>Турдалиев Серик</t>
  </si>
  <si>
    <t>Балганов Нурсултан</t>
  </si>
  <si>
    <t>Турсунханов Бексултан</t>
  </si>
  <si>
    <t>Борян Армен</t>
  </si>
  <si>
    <t>Салаватов Еламан</t>
  </si>
  <si>
    <t>Аллафи Рамиз</t>
  </si>
  <si>
    <t>Идрисов Ерлан</t>
  </si>
  <si>
    <t>Калкенов Жангельды</t>
  </si>
  <si>
    <t>Сулайманов Арманжан</t>
  </si>
  <si>
    <t>Калиниченко Сергей</t>
  </si>
  <si>
    <t>Аманжолулы Самат</t>
  </si>
  <si>
    <t>Урдашев Кайрат</t>
  </si>
  <si>
    <t>Саутбаев Нурлан</t>
  </si>
  <si>
    <t>Нигматуллин Леонид</t>
  </si>
  <si>
    <t>Насыбуллин Андрей</t>
  </si>
  <si>
    <t>Елимбаев Тимур</t>
  </si>
  <si>
    <t>Попов Василий</t>
  </si>
  <si>
    <t>Шаймаганбетов Адильжан</t>
  </si>
  <si>
    <t>Аманбаев Ескендер</t>
  </si>
  <si>
    <t>Абенов Данияр</t>
  </si>
  <si>
    <t>Русанов Александр</t>
  </si>
  <si>
    <t>Зоров Михаил</t>
  </si>
  <si>
    <t>Заеленец Константин</t>
  </si>
  <si>
    <t>Литош Даниил</t>
  </si>
  <si>
    <t>Абельдинов Олжас</t>
  </si>
  <si>
    <t>Абижанов Арыстан</t>
  </si>
  <si>
    <t>Абылгазин Дастан</t>
  </si>
  <si>
    <t>Аманбаев Руслан</t>
  </si>
  <si>
    <t>Арыстанбекулы Галымжан</t>
  </si>
  <si>
    <t>Вольман Артем</t>
  </si>
  <si>
    <t>Вышенский Владимир</t>
  </si>
  <si>
    <t>Гончаров Юрий</t>
  </si>
  <si>
    <t>Джамалов Тимур</t>
  </si>
  <si>
    <t>Джамарани Тим</t>
  </si>
  <si>
    <t>Ельбисинов Ельдос</t>
  </si>
  <si>
    <t>Зуев Михаил</t>
  </si>
  <si>
    <t>Идрисов Наурыз</t>
  </si>
  <si>
    <t>Иманов Кайрат</t>
  </si>
  <si>
    <t>Казбеков Даурен</t>
  </si>
  <si>
    <t>Калдаев Бектурсын</t>
  </si>
  <si>
    <t>Карамуллин Руслан</t>
  </si>
  <si>
    <t>Кобланды Фархад</t>
  </si>
  <si>
    <t>Коренский Игорь</t>
  </si>
  <si>
    <t>Котенко Антон</t>
  </si>
  <si>
    <t>Кубесов Бахтияр</t>
  </si>
  <si>
    <t>Малинин Игорь</t>
  </si>
  <si>
    <t>Малиренко Дмитрий</t>
  </si>
  <si>
    <t>Манасов Алибек</t>
  </si>
  <si>
    <t>Муханов Ермек</t>
  </si>
  <si>
    <t>Ниязов Берик</t>
  </si>
  <si>
    <t>Огай Олег</t>
  </si>
  <si>
    <t>Пашко Степан</t>
  </si>
  <si>
    <t>Сабитов Идель</t>
  </si>
  <si>
    <t>Сангильбаев Рустам</t>
  </si>
  <si>
    <t>Селедков Евгений</t>
  </si>
  <si>
    <t>Тагибеков Алмас</t>
  </si>
  <si>
    <t>Татыходжаев Алан</t>
  </si>
  <si>
    <t>Турсунханов Болат</t>
  </si>
  <si>
    <t>Тухфатуллин Дамир</t>
  </si>
  <si>
    <t>Цой Александр</t>
  </si>
  <si>
    <t>Чолпанкулов Мурат</t>
  </si>
  <si>
    <t>Шевченко Евгений</t>
  </si>
  <si>
    <t>Юй Константин</t>
  </si>
  <si>
    <t>Достанов Фархат</t>
  </si>
  <si>
    <t>Хакимов Алмаз</t>
  </si>
  <si>
    <t>Ким Юрий</t>
  </si>
  <si>
    <t>Ермегияев Азат</t>
  </si>
  <si>
    <t>Когай Валентин</t>
  </si>
  <si>
    <t>Шайкенов Абай</t>
  </si>
  <si>
    <t>Куренков Тимур</t>
  </si>
  <si>
    <t>Марков Роман</t>
  </si>
  <si>
    <t>Бакиев Назим</t>
  </si>
  <si>
    <t>Алексеев Игорь</t>
  </si>
  <si>
    <t>Байбосынов Ануар</t>
  </si>
  <si>
    <t>Агошков Дмитрий</t>
  </si>
  <si>
    <t>Котов Никита</t>
  </si>
  <si>
    <t>Джексеков Ислам</t>
  </si>
  <si>
    <t>Нейланд Александр</t>
  </si>
  <si>
    <t>Шакиров Тимур</t>
  </si>
  <si>
    <t>Байтенов Руслан</t>
  </si>
  <si>
    <t>Валетов Денис</t>
  </si>
  <si>
    <t>Гилмор Роберт</t>
  </si>
  <si>
    <t>Воронько Дмитрий</t>
  </si>
  <si>
    <t>Алексеев Вениамин</t>
  </si>
  <si>
    <t>Алпысбаев Руслан</t>
  </si>
  <si>
    <t>Бектуров Омар</t>
  </si>
  <si>
    <t>Бердинов Ермек</t>
  </si>
  <si>
    <t>Дзюба Игорь</t>
  </si>
  <si>
    <t>Жексимбаев Александр</t>
  </si>
  <si>
    <t>Калинин Владимир</t>
  </si>
  <si>
    <t>Кожахметов Казбек</t>
  </si>
  <si>
    <t>Кузьменко Александр</t>
  </si>
  <si>
    <t>Маликов Игорь</t>
  </si>
  <si>
    <t>Раисов Даурен</t>
  </si>
  <si>
    <t>Иан Рубин</t>
  </si>
  <si>
    <t>Сабырбаев Алимжан</t>
  </si>
  <si>
    <t>Умаров Ахмед</t>
  </si>
  <si>
    <t>Чакенов Жалгас</t>
  </si>
  <si>
    <t>Шахворостов Сергей</t>
  </si>
  <si>
    <t>Дмитриев Дмитрий</t>
  </si>
  <si>
    <t>Цыкунов Виталий</t>
  </si>
  <si>
    <t>Амиров Рашид</t>
  </si>
  <si>
    <t>Даукенов Рауан</t>
  </si>
  <si>
    <t>Рахимгалиев Талгат</t>
  </si>
  <si>
    <t>Мусаев Рустам</t>
  </si>
  <si>
    <t>Сиитов Сарсен</t>
  </si>
  <si>
    <t>Дакенов Мейiрхан</t>
  </si>
  <si>
    <t>Байтлеуов Алимжан</t>
  </si>
  <si>
    <t>Султанов Сабит</t>
  </si>
  <si>
    <t>Сакун Евгений</t>
  </si>
  <si>
    <t>Хизметов Данияр</t>
  </si>
  <si>
    <t>Гричина Сергей</t>
  </si>
  <si>
    <t>Байзульдинов Данияр</t>
  </si>
  <si>
    <t>Буданов Кирилл</t>
  </si>
  <si>
    <t>Тайнов Дархан</t>
  </si>
  <si>
    <t>Джумабеков Абай</t>
  </si>
  <si>
    <t>Искаков Марлен</t>
  </si>
  <si>
    <t>Мырзалиев Малик</t>
  </si>
  <si>
    <t>Андрюшин Андрей</t>
  </si>
  <si>
    <t>Ким Лев</t>
  </si>
  <si>
    <t>Култасов Ильяс</t>
  </si>
  <si>
    <t>Марковский Максим</t>
  </si>
  <si>
    <t>Антонов Алдар</t>
  </si>
  <si>
    <t>Прокошев Олег</t>
  </si>
  <si>
    <t>Ужкенов Айбек</t>
  </si>
  <si>
    <t>Бекбаев Мерей</t>
  </si>
  <si>
    <t>Абдуллатыпов Адиль</t>
  </si>
  <si>
    <t>Брикун Петр</t>
  </si>
  <si>
    <t>Курмамбаев Самат</t>
  </si>
  <si>
    <t>Карим Жалгас</t>
  </si>
  <si>
    <t>Пилипчук Кирилл</t>
  </si>
  <si>
    <t>Кисель Игорь</t>
  </si>
  <si>
    <t>Жолдасбаев Жасулан</t>
  </si>
  <si>
    <t>Муханов Казбек</t>
  </si>
  <si>
    <t>Жубанов Алим</t>
  </si>
  <si>
    <t>Хамидов Алдияр</t>
  </si>
  <si>
    <t>Ибраев Руслан</t>
  </si>
  <si>
    <t>Тлегенов Жанайдар</t>
  </si>
  <si>
    <t>Пак Максим</t>
  </si>
  <si>
    <t>Баймаханов Ерлан</t>
  </si>
  <si>
    <t>Тулепбергенов Ринат</t>
  </si>
  <si>
    <t xml:space="preserve">Азизов Байрам </t>
  </si>
  <si>
    <t>Казарезов Денис</t>
  </si>
  <si>
    <t>Адамбеков Абылжан</t>
  </si>
  <si>
    <t>Диваев Фуат</t>
  </si>
  <si>
    <t>Тургамбеков Амандык</t>
  </si>
  <si>
    <t>Алайдар Жандос</t>
  </si>
  <si>
    <t>Амирбеков Тимур</t>
  </si>
  <si>
    <t>Танеке Шынгыс</t>
  </si>
  <si>
    <t>Хамзадин Рустам</t>
  </si>
  <si>
    <t>Базылько Владимир</t>
  </si>
  <si>
    <t>Ордабаев Олжас</t>
  </si>
  <si>
    <t>Касымов Руслан</t>
  </si>
  <si>
    <t>Абдрахманов Арсений</t>
  </si>
  <si>
    <t>Тайпин Анвар</t>
  </si>
  <si>
    <t>Рзалиев Санжар</t>
  </si>
  <si>
    <t>Демин Илья</t>
  </si>
  <si>
    <t>Ахметов Кайрат</t>
  </si>
  <si>
    <t>Исатаев Эльдар</t>
  </si>
  <si>
    <t>Гильманов Анарбек</t>
  </si>
  <si>
    <t>Ни Аркадий</t>
  </si>
  <si>
    <t>Мухамедгалиев Бейбут</t>
  </si>
  <si>
    <t>Жиенкул Абылай</t>
  </si>
  <si>
    <t>Цой Юрий</t>
  </si>
  <si>
    <t>Тенизбаев Ельдар</t>
  </si>
  <si>
    <t>Смаилов Ермек</t>
  </si>
  <si>
    <t>Османов Азамат</t>
  </si>
  <si>
    <t>Какимжанов Ильдос</t>
  </si>
  <si>
    <t>Болатулы Азамат</t>
  </si>
  <si>
    <t>Краснобородкин Сергей</t>
  </si>
  <si>
    <t>Куринов Андрей</t>
  </si>
  <si>
    <t>Косых Александр</t>
  </si>
  <si>
    <t>Але Ранджит</t>
  </si>
  <si>
    <t>Тырнов Дмитрий</t>
  </si>
  <si>
    <t>Бектуров Рустем</t>
  </si>
  <si>
    <t>Чен Сулик</t>
  </si>
  <si>
    <t>Тусупов Айдын</t>
  </si>
  <si>
    <t>Тасыбеков Нурсултан</t>
  </si>
  <si>
    <t>Сакенов Тимур</t>
  </si>
  <si>
    <t>Ордабаев Жанат</t>
  </si>
  <si>
    <t>Аргингазин Арман</t>
  </si>
  <si>
    <t>Шэнь Пэн</t>
  </si>
  <si>
    <t>Махамбетов Олжас</t>
  </si>
  <si>
    <t>Бекберген Даурен</t>
  </si>
  <si>
    <t>Сабыржанулы Аслан</t>
  </si>
  <si>
    <t>Калий Айвар</t>
  </si>
  <si>
    <t>Кожасбаев Саян</t>
  </si>
  <si>
    <t>Кан Владимир</t>
  </si>
  <si>
    <t>Агаджанян Сергей</t>
  </si>
  <si>
    <t>Рустамкулов Даврон</t>
  </si>
  <si>
    <t>Асламов Мухаммад</t>
  </si>
  <si>
    <t>Калиев Максат</t>
  </si>
  <si>
    <t>Кожасбай Ерлан</t>
  </si>
  <si>
    <t>Пак Роман</t>
  </si>
  <si>
    <t>Жамакаев Алмас</t>
  </si>
  <si>
    <t>Абишев Улан</t>
  </si>
  <si>
    <t>Аблов Константин</t>
  </si>
  <si>
    <t>Абишев Нуржан</t>
  </si>
  <si>
    <t>Бозжанов Толеген</t>
  </si>
  <si>
    <t>Белиспаев Арман</t>
  </si>
  <si>
    <t>Беккер Роман</t>
  </si>
  <si>
    <t>Шадиев Рахмонжон</t>
  </si>
  <si>
    <t>Закария Данияр</t>
  </si>
  <si>
    <t>Дайырбеков Руслан</t>
  </si>
  <si>
    <t>Айткеш Адиль</t>
  </si>
  <si>
    <t>Бердикожаев Руслан</t>
  </si>
  <si>
    <t>Абишев Болат</t>
  </si>
  <si>
    <t>Абугалиев Тимур</t>
  </si>
  <si>
    <t>Айрапетян Рудольф</t>
  </si>
  <si>
    <t>Андреев Игорь</t>
  </si>
  <si>
    <t>Апсенбетов Бейбит</t>
  </si>
  <si>
    <t>Атыгаев Чокан</t>
  </si>
  <si>
    <t>Байзаков Нуржан</t>
  </si>
  <si>
    <t>Баймухаметов Марат</t>
  </si>
  <si>
    <t>Белай Тадесси</t>
  </si>
  <si>
    <t>Бесараб Виктор</t>
  </si>
  <si>
    <t>Боровский Алексей</t>
  </si>
  <si>
    <t>Бостанбеков Кайрат</t>
  </si>
  <si>
    <t>Брушковский Константин</t>
  </si>
  <si>
    <t>Вернер Томас Матеос</t>
  </si>
  <si>
    <t>Волков Артем</t>
  </si>
  <si>
    <t>Гозукара Мурат</t>
  </si>
  <si>
    <t>Губайдуллин Арман</t>
  </si>
  <si>
    <t>Жаксылыков Искандер</t>
  </si>
  <si>
    <t>Жорабаев Санжар</t>
  </si>
  <si>
    <t>Жумабаев Даурен</t>
  </si>
  <si>
    <t>Исабаев Канат</t>
  </si>
  <si>
    <t>Искаков Жандос</t>
  </si>
  <si>
    <t>Кан Алексей</t>
  </si>
  <si>
    <t>Когай Владимир</t>
  </si>
  <si>
    <t xml:space="preserve">Казачко Максим </t>
  </si>
  <si>
    <t>Колупаев Игорь</t>
  </si>
  <si>
    <t>Кононов Кирилл</t>
  </si>
  <si>
    <t>Куланбаев Едил</t>
  </si>
  <si>
    <t>Ленгардт Дмитрий</t>
  </si>
  <si>
    <t>Мажанов Айдар</t>
  </si>
  <si>
    <t>Малов Александр</t>
  </si>
  <si>
    <t>Марко Валерио</t>
  </si>
  <si>
    <t>Моисеенко Александр</t>
  </si>
  <si>
    <t>Мукашев Ержан</t>
  </si>
  <si>
    <t xml:space="preserve">Мун Михаил </t>
  </si>
  <si>
    <t>Муржуков Тимур</t>
  </si>
  <si>
    <t>Омаров Кайрат</t>
  </si>
  <si>
    <t>Оразаев Ерлан</t>
  </si>
  <si>
    <t>Ордабаев Амир</t>
  </si>
  <si>
    <t>Пиккат Ханнес</t>
  </si>
  <si>
    <t>Платонов Андрей</t>
  </si>
  <si>
    <t>Пушкарь Александр</t>
  </si>
  <si>
    <t>Раимбеков Дастан</t>
  </si>
  <si>
    <t>Садуов Асхат</t>
  </si>
  <si>
    <t>Сайдвакасов Алмас</t>
  </si>
  <si>
    <t>Сантос Бернардо</t>
  </si>
  <si>
    <t>Серикбай Бексултан</t>
  </si>
  <si>
    <t>Силва Паоло</t>
  </si>
  <si>
    <t>Силенко Антон</t>
  </si>
  <si>
    <t>Скурихин Руслан</t>
  </si>
  <si>
    <t>Спиваков Владимир</t>
  </si>
  <si>
    <t>Суйменбаев Арслан</t>
  </si>
  <si>
    <t>Сулейменов Мадияр</t>
  </si>
  <si>
    <t>Сыдыков Ануарбек</t>
  </si>
  <si>
    <t>Толбасы Серик</t>
  </si>
  <si>
    <t>Утебаев Сакен</t>
  </si>
  <si>
    <t xml:space="preserve">Хан Николай </t>
  </si>
  <si>
    <t>Цай Владимир</t>
  </si>
  <si>
    <t>Швенке Юрий</t>
  </si>
  <si>
    <t>Эртман Глеб</t>
  </si>
  <si>
    <t>Яманов Денис</t>
  </si>
  <si>
    <t>Габдилкарим Гиззат</t>
  </si>
  <si>
    <t>Бонадрцов Кирилл</t>
  </si>
  <si>
    <t>Кенжехан Абай</t>
  </si>
  <si>
    <t>Печенюк Максим</t>
  </si>
  <si>
    <t>Старостенко Денис</t>
  </si>
  <si>
    <t>Пак Игорь</t>
  </si>
  <si>
    <t>Игликов Тимур</t>
  </si>
  <si>
    <t>Курмангалиев Рамазан</t>
  </si>
  <si>
    <t>Ниязов Али</t>
  </si>
  <si>
    <t>Суршанов Алмас</t>
  </si>
  <si>
    <t>Балтабаев Мухтар</t>
  </si>
  <si>
    <t>Попов Петр</t>
  </si>
  <si>
    <t>Иманбеков Камаль</t>
  </si>
  <si>
    <t>Сактаганов Максат</t>
  </si>
  <si>
    <t>Когай Андрей</t>
  </si>
  <si>
    <t>Рашидулы Жанибек</t>
  </si>
  <si>
    <t>Зарыкбай Габит</t>
  </si>
  <si>
    <t>Шарапов Алишер</t>
  </si>
  <si>
    <t>Мухамадеев Чингиз</t>
  </si>
  <si>
    <t>Лузин Андрей</t>
  </si>
  <si>
    <t>Кузнецов Николай</t>
  </si>
  <si>
    <t>Бердыгожин Нурбек</t>
  </si>
  <si>
    <t>Ли Валерий</t>
  </si>
  <si>
    <t>Курмашев Данияр</t>
  </si>
  <si>
    <t>Ялбачев Егор</t>
  </si>
  <si>
    <t>Шибанов Никита</t>
  </si>
  <si>
    <t>Жансерик Ермек</t>
  </si>
  <si>
    <t>Шемякин Владислав</t>
  </si>
  <si>
    <t>Маханов Толеген</t>
  </si>
  <si>
    <t>Соколунин Сергей</t>
  </si>
  <si>
    <t>Нуруллох Фирузи</t>
  </si>
  <si>
    <t>Есембеков Багдат</t>
  </si>
  <si>
    <t>Балычев Михаил</t>
  </si>
  <si>
    <t>Одинцов Владислав</t>
  </si>
  <si>
    <t>Копесов Аман</t>
  </si>
  <si>
    <t>Баран Илья</t>
  </si>
  <si>
    <t>Лукьянов Евгений</t>
  </si>
  <si>
    <t>Богдашкин Роман</t>
  </si>
  <si>
    <t>Амангельдиев Ануар</t>
  </si>
  <si>
    <t>Авершин Павел</t>
  </si>
  <si>
    <t>Сарыбеков Арслан</t>
  </si>
  <si>
    <t>Мартынов Игорь</t>
  </si>
  <si>
    <t>Толымбеков Нурбек</t>
  </si>
  <si>
    <t>Аглиулин Олег</t>
  </si>
  <si>
    <t>Кузьминых Максим</t>
  </si>
  <si>
    <t>Альжанов Ратхат</t>
  </si>
  <si>
    <t>Абишев Темирлан</t>
  </si>
  <si>
    <t>Хегай Артур</t>
  </si>
  <si>
    <t>Нуралиев Рамиль</t>
  </si>
  <si>
    <t>Бисеналиев Адилет</t>
  </si>
  <si>
    <t>Асанбаев Бейбут</t>
  </si>
  <si>
    <t>Нурбаев Мухит</t>
  </si>
  <si>
    <t>Аскаров Асхат</t>
  </si>
  <si>
    <t>Ушанев Дмитрий</t>
  </si>
  <si>
    <t>Ибраев Мадияр</t>
  </si>
  <si>
    <t>Ковалев Евгений</t>
  </si>
  <si>
    <t>Жали Рустем</t>
  </si>
  <si>
    <t>Мальцев Вячеслав</t>
  </si>
  <si>
    <t>Мукатов Султан</t>
  </si>
  <si>
    <t>Боловинцев Алексей</t>
  </si>
  <si>
    <t>Исламбеков Ерлан</t>
  </si>
  <si>
    <t>Тулепбеков Куаныш</t>
  </si>
  <si>
    <t>Ибрагимов Мейржан</t>
  </si>
  <si>
    <t>Батошкин Леонид</t>
  </si>
  <si>
    <t>Байтереков Дастан</t>
  </si>
  <si>
    <t>Девицкий Иван</t>
  </si>
  <si>
    <t>Туруспеков Диас</t>
  </si>
  <si>
    <t>Елемес Даурен</t>
  </si>
  <si>
    <t>Сатиев Арман</t>
  </si>
  <si>
    <t>Безручко Дмитрий</t>
  </si>
  <si>
    <t>Субботин Иван</t>
  </si>
  <si>
    <t>Терентьев Алексей</t>
  </si>
  <si>
    <t>Сайфутдинов Эльдар</t>
  </si>
  <si>
    <t>Цой Павел</t>
  </si>
  <si>
    <t>Турдиев Руслан</t>
  </si>
  <si>
    <t>Сыдыков Асхад</t>
  </si>
  <si>
    <t>Абиханов Айдос</t>
  </si>
  <si>
    <t>Григор Иван</t>
  </si>
  <si>
    <t>Кожаков Манас</t>
  </si>
  <si>
    <t>Кадыров Мади</t>
  </si>
  <si>
    <t>Сергазин Чингис</t>
  </si>
  <si>
    <t>Татиев Адил</t>
  </si>
  <si>
    <t>Смагулов Абдигаппар</t>
  </si>
  <si>
    <t>Хахулин Василий</t>
  </si>
  <si>
    <t>Батырбекулы Адай</t>
  </si>
  <si>
    <t>Миронов Егор</t>
  </si>
  <si>
    <t>Рыскулбеков Ардак</t>
  </si>
  <si>
    <t>Садвакасов Даурен</t>
  </si>
  <si>
    <t>Темиров Нурболат</t>
  </si>
  <si>
    <t>Кудайбергенов Куаныш</t>
  </si>
  <si>
    <t>Афанасьев Даниил</t>
  </si>
  <si>
    <t>Ердауит Орынбек</t>
  </si>
  <si>
    <t>Дуйсембаев Айдос</t>
  </si>
  <si>
    <t>Шаншаров Баглан</t>
  </si>
  <si>
    <t>Ким Александр</t>
  </si>
  <si>
    <t>Пушкин Артем</t>
  </si>
  <si>
    <t>Азимов Жаныбек</t>
  </si>
  <si>
    <t>Кайшибаев Данияр</t>
  </si>
  <si>
    <t>Байкадамов Бауыржан</t>
  </si>
  <si>
    <t>Тюлегенов Асхат</t>
  </si>
  <si>
    <t>Нысанбек Мирас</t>
  </si>
  <si>
    <t>Гатиятуллин Руслан</t>
  </si>
  <si>
    <t>Лаврентьев Павел</t>
  </si>
  <si>
    <t>Федотов Игорь</t>
  </si>
  <si>
    <t>Мухамметов Риат</t>
  </si>
  <si>
    <t>Банников Андрей</t>
  </si>
  <si>
    <t>Ивко Владимир</t>
  </si>
  <si>
    <t>Джуманбаев Абулкаир</t>
  </si>
  <si>
    <t>Битуганов Айдын</t>
  </si>
  <si>
    <t>Новожилов Юрий</t>
  </si>
  <si>
    <t>Байтенов Данияр</t>
  </si>
  <si>
    <t>Беспаев Наиль</t>
  </si>
  <si>
    <t>Тойбазаров Диас</t>
  </si>
  <si>
    <t>Толеген Арман</t>
  </si>
  <si>
    <t>Махамбетов Абай</t>
  </si>
  <si>
    <t>Балгамбет Касымхан</t>
  </si>
  <si>
    <t>Тиллабай Санжар</t>
  </si>
  <si>
    <t>Сарсенов Арман</t>
  </si>
  <si>
    <t>Красовский Андрей</t>
  </si>
  <si>
    <t>Джумабаев Айбек</t>
  </si>
  <si>
    <t>Шанмин Чжоу</t>
  </si>
  <si>
    <t>Сиитов Илиас</t>
  </si>
  <si>
    <t>Джаппаркулов Бахыт</t>
  </si>
  <si>
    <t>Закирьянов Нариман</t>
  </si>
  <si>
    <t>Карасев Михаил</t>
  </si>
  <si>
    <t>Смолькин Алексей</t>
  </si>
  <si>
    <t>Удебин Алекс</t>
  </si>
  <si>
    <t>Кизюта Дмитрий</t>
  </si>
  <si>
    <t>Байдильденов Димаш</t>
  </si>
  <si>
    <t>Бурлибайулы Руслан</t>
  </si>
  <si>
    <t>Колдасов Жандос</t>
  </si>
  <si>
    <t>Маймаков Муратбек</t>
  </si>
  <si>
    <t>Давлет Ельдос</t>
  </si>
  <si>
    <t xml:space="preserve">Дунаев Вячеслав </t>
  </si>
  <si>
    <t>Аманчин Бекжан</t>
  </si>
  <si>
    <t>Чин Го Пин Осин</t>
  </si>
  <si>
    <t>Каракоц Денис</t>
  </si>
  <si>
    <t>Усманов Миразиз</t>
  </si>
  <si>
    <t>Кадыргалиев Саид</t>
  </si>
  <si>
    <t>Жебровский Денис</t>
  </si>
  <si>
    <t>Тэн Дмитрий</t>
  </si>
  <si>
    <t>Какимов Санжар</t>
  </si>
  <si>
    <t>Сухой Алексей</t>
  </si>
  <si>
    <t>Бимуратов Адилет</t>
  </si>
  <si>
    <t>Абдуллаулы Хаким</t>
  </si>
  <si>
    <t>Соловский Василий</t>
  </si>
  <si>
    <t>Танекеев Айбек</t>
  </si>
  <si>
    <t>Осипов Эдуард</t>
  </si>
  <si>
    <t>Абдилдаев Ержан</t>
  </si>
  <si>
    <t>Мамбетов Бексултан</t>
  </si>
  <si>
    <t>Русин Сергей</t>
  </si>
  <si>
    <t>Достанов Ален</t>
  </si>
  <si>
    <t>Амангалиев Аслан</t>
  </si>
  <si>
    <t>Суленов Ерлан</t>
  </si>
  <si>
    <t>Муканов Мади</t>
  </si>
  <si>
    <t>Басибек Диас</t>
  </si>
  <si>
    <t>Молдакунов Мурат</t>
  </si>
  <si>
    <t>Иноятов Бахтиержон</t>
  </si>
  <si>
    <t>Артамонов Константин</t>
  </si>
  <si>
    <t>Азербаев Саид</t>
  </si>
  <si>
    <t>Абдразаков Ельдар</t>
  </si>
  <si>
    <t>Баспаков Машур</t>
  </si>
  <si>
    <t>Недыхалов Владимир</t>
  </si>
  <si>
    <t>Мигунов Дмитрий</t>
  </si>
  <si>
    <t>Козин Станислав</t>
  </si>
  <si>
    <t>Козин Вячеслав</t>
  </si>
  <si>
    <t>Карасев Михаил (мл)</t>
  </si>
  <si>
    <t>Ескеркеп Абылай</t>
  </si>
  <si>
    <t>Капустин Евгений</t>
  </si>
  <si>
    <t>Дуйсебаев Бауржан</t>
  </si>
  <si>
    <t>Беспаев Аян</t>
  </si>
  <si>
    <t>Жекенев Нурлан</t>
  </si>
  <si>
    <t>Шадьяров Азамат</t>
  </si>
  <si>
    <t>Аспеков Аслан</t>
  </si>
  <si>
    <t>Джанысбаев Дамир</t>
  </si>
  <si>
    <t>Тораманов Абиль</t>
  </si>
  <si>
    <t>Кубеев Нурлан</t>
  </si>
  <si>
    <t>Чолпанкулов Руслан</t>
  </si>
  <si>
    <t>Определеннов Виктор</t>
  </si>
  <si>
    <t>Мирошниченко Виктор</t>
  </si>
  <si>
    <t>Сактаганов Даулет</t>
  </si>
  <si>
    <t>Кунаев Ренат</t>
  </si>
  <si>
    <t>Ахмадышев Ренат</t>
  </si>
  <si>
    <t>Кириленко Владислав</t>
  </si>
  <si>
    <t>Абдуллаев Анар</t>
  </si>
  <si>
    <t>Куанбаев Ильяс</t>
  </si>
  <si>
    <t>Жылкыбай Бауржан</t>
  </si>
  <si>
    <t>Отепберген Саян</t>
  </si>
  <si>
    <t>Сыздыкпаев Муслим</t>
  </si>
  <si>
    <t>Аманбаев Таир</t>
  </si>
  <si>
    <t>Абдигалиев Руслан</t>
  </si>
  <si>
    <t>Абдулла Маулетхан</t>
  </si>
  <si>
    <t>Абенов Берик</t>
  </si>
  <si>
    <t>Абизов Нуралем</t>
  </si>
  <si>
    <t>Абилдаев Куламан</t>
  </si>
  <si>
    <t>Абилкасым Нурсултан</t>
  </si>
  <si>
    <t>Абсаметов Нариман</t>
  </si>
  <si>
    <t>Ажибаев Адиль</t>
  </si>
  <si>
    <t>Айдарбеков Владимир</t>
  </si>
  <si>
    <t>Айдарбеков Исмаил</t>
  </si>
  <si>
    <t>Аймагамбетов Олжас</t>
  </si>
  <si>
    <t>Айтуов Алишер</t>
  </si>
  <si>
    <t>Акимбеков Мейиржан</t>
  </si>
  <si>
    <t>Александров Петр</t>
  </si>
  <si>
    <t>Алимов Саламат</t>
  </si>
  <si>
    <t>Алимтай Рустем</t>
  </si>
  <si>
    <t>Альчуразов Андрей</t>
  </si>
  <si>
    <t>Анищюк Вячеслав</t>
  </si>
  <si>
    <t>Антипов Григорий</t>
  </si>
  <si>
    <t>Антонов Андрей</t>
  </si>
  <si>
    <t>Ардакулы Толагай</t>
  </si>
  <si>
    <t>Асильбеков Роман</t>
  </si>
  <si>
    <t>Аскаров Тимур</t>
  </si>
  <si>
    <t>Асламов Абдурахмон</t>
  </si>
  <si>
    <t>Аубакир Тимур</t>
  </si>
  <si>
    <t>Аубакиров Диар</t>
  </si>
  <si>
    <t>Аузбеков Адиль</t>
  </si>
  <si>
    <t>Ахат Арсен</t>
  </si>
  <si>
    <t>Ахметов Бауржан</t>
  </si>
  <si>
    <t>Ахметов Бахыт</t>
  </si>
  <si>
    <t>Базарбеков Икрам</t>
  </si>
  <si>
    <t>Байболатов Мади</t>
  </si>
  <si>
    <t>Баймухамедов Газиз</t>
  </si>
  <si>
    <t>Байтасов Арманжан</t>
  </si>
  <si>
    <t>Бакасарин Диас</t>
  </si>
  <si>
    <t>Баландин Александр</t>
  </si>
  <si>
    <t>Бексеитов Даир</t>
  </si>
  <si>
    <t>Бельбаев Бауржан</t>
  </si>
  <si>
    <t>Берденов Бекжан</t>
  </si>
  <si>
    <t>Бердибек Магжан</t>
  </si>
  <si>
    <t>Берлибаев Рустем</t>
  </si>
  <si>
    <t>Бертлеуов Орынбасар</t>
  </si>
  <si>
    <t>Бесибек Диас</t>
  </si>
  <si>
    <t>Бесов Руслан</t>
  </si>
  <si>
    <t>Бехтин Игорь</t>
  </si>
  <si>
    <t>Бийсенбаев Рустам</t>
  </si>
  <si>
    <t>Биндарев Артем</t>
  </si>
  <si>
    <t>Биксултанов Аскар</t>
  </si>
  <si>
    <t>Боков Константин</t>
  </si>
  <si>
    <t>Бухарев Руслан</t>
  </si>
  <si>
    <t>Ванин Антон</t>
  </si>
  <si>
    <t>Власов Максим</t>
  </si>
  <si>
    <t>Гаврилюк Владислав</t>
  </si>
  <si>
    <t>Галиев Ринат</t>
  </si>
  <si>
    <t>Голубев Андрей</t>
  </si>
  <si>
    <t>Грачев Николай</t>
  </si>
  <si>
    <t>Дегай Анатолий</t>
  </si>
  <si>
    <t>Джакишев Абылай</t>
  </si>
  <si>
    <t>Джандосов Ораз</t>
  </si>
  <si>
    <t>Джусакинов Ерсултан</t>
  </si>
  <si>
    <t>Дзауров Исмаил</t>
  </si>
  <si>
    <t>Дмитерчук Олександр</t>
  </si>
  <si>
    <t>Добрич Андрей</t>
  </si>
  <si>
    <t>Далдашев Дарын</t>
  </si>
  <si>
    <t>Досмамбетов Галым</t>
  </si>
  <si>
    <t>Дугаев Вячеслав</t>
  </si>
  <si>
    <t>Дуплищев Никита</t>
  </si>
  <si>
    <t>Дюпин Андрей</t>
  </si>
  <si>
    <t>Егорченко Александр</t>
  </si>
  <si>
    <t>Елеусизов Нурлан</t>
  </si>
  <si>
    <t>Ермухамбетов Ерлик</t>
  </si>
  <si>
    <t>Ершов Радимир</t>
  </si>
  <si>
    <t>Есимчик Станислав</t>
  </si>
  <si>
    <t>Жабаев Максим</t>
  </si>
  <si>
    <t>Жакупбеков Талгат</t>
  </si>
  <si>
    <t>Жакыпбаев Рымбек</t>
  </si>
  <si>
    <t>Жали Алмас</t>
  </si>
  <si>
    <t>Жаманкулов Марат</t>
  </si>
  <si>
    <t>Жанасбеков Акежан</t>
  </si>
  <si>
    <t>Жапаров Алишер</t>
  </si>
  <si>
    <t>Жармагамбетов Ернар</t>
  </si>
  <si>
    <t>Жданов Ян</t>
  </si>
  <si>
    <t>Желдикбаев Айдос</t>
  </si>
  <si>
    <t xml:space="preserve">Зазулевский </t>
  </si>
  <si>
    <t>Захаров Евгений</t>
  </si>
  <si>
    <t>Злобин Александр</t>
  </si>
  <si>
    <t>Зальфигаров Тимур</t>
  </si>
  <si>
    <t>Зурабов Шамиль</t>
  </si>
  <si>
    <t>Ибрагимов Рахим</t>
  </si>
  <si>
    <t>Ибраимов Олжас</t>
  </si>
  <si>
    <t>Иванкин Антон</t>
  </si>
  <si>
    <t>Иванов Борис</t>
  </si>
  <si>
    <t>Игенбаев Есдаулет</t>
  </si>
  <si>
    <t>Избасаров Ильнур</t>
  </si>
  <si>
    <t>Исбасов Архат</t>
  </si>
  <si>
    <t>Ильященко Александр</t>
  </si>
  <si>
    <t>Иманбаев Азамат</t>
  </si>
  <si>
    <t>Исаев Хаджи</t>
  </si>
  <si>
    <t>Исаханов Ермек</t>
  </si>
  <si>
    <t>Итегулов Болат</t>
  </si>
  <si>
    <t>Кай Жан</t>
  </si>
  <si>
    <t>Какимжанов Елнур</t>
  </si>
  <si>
    <t>Какимжанов Ильхалид</t>
  </si>
  <si>
    <t>Калиев Адильжан</t>
  </si>
  <si>
    <t>Камал Хасан</t>
  </si>
  <si>
    <t>Кан Константин</t>
  </si>
  <si>
    <t>Канатжан Ержан</t>
  </si>
  <si>
    <t>Кансултан Ерлан</t>
  </si>
  <si>
    <t>Карантаев Данияр</t>
  </si>
  <si>
    <t>Карымсаков Бауржан</t>
  </si>
  <si>
    <t>Касым Алим Айхан</t>
  </si>
  <si>
    <t>Касымханов Бауржан</t>
  </si>
  <si>
    <t>Качай Алексей</t>
  </si>
  <si>
    <t>Кенесов Болысбай</t>
  </si>
  <si>
    <t>Кенжебаев Азиз</t>
  </si>
  <si>
    <t>Кивенко Дмитрий</t>
  </si>
  <si>
    <t>Кизат Максат</t>
  </si>
  <si>
    <t>Килич Рамазан</t>
  </si>
  <si>
    <t>Ким Андрей</t>
  </si>
  <si>
    <t>Ким Артем</t>
  </si>
  <si>
    <t>Ким Владимир</t>
  </si>
  <si>
    <t>Ким Сергей</t>
  </si>
  <si>
    <t>Ким Эдуард</t>
  </si>
  <si>
    <t>Кипарисов Филипп</t>
  </si>
  <si>
    <t>Кирсанов Никита</t>
  </si>
  <si>
    <t>Коберилзе Давид</t>
  </si>
  <si>
    <t>Козыркин Артем</t>
  </si>
  <si>
    <t>Кокенов Марат</t>
  </si>
  <si>
    <t>Колякин Евгений</t>
  </si>
  <si>
    <t>Конев Денис</t>
  </si>
  <si>
    <t>Котелевский Денис</t>
  </si>
  <si>
    <t>Котков Станислав</t>
  </si>
  <si>
    <t>Куангалиев Танат</t>
  </si>
  <si>
    <t>Куандыков Дидар</t>
  </si>
  <si>
    <t>Кудияров Сакен</t>
  </si>
  <si>
    <t>Кудряшов Константин</t>
  </si>
  <si>
    <t>Кулшанов Галымжан</t>
  </si>
  <si>
    <t>Кунакбаев Валихан</t>
  </si>
  <si>
    <t>Курочкин Андрей</t>
  </si>
  <si>
    <t>Кадырбаев Беглан</t>
  </si>
  <si>
    <t>Ли Олег</t>
  </si>
  <si>
    <t>Ли Юрий</t>
  </si>
  <si>
    <t>Мадаминов Макс</t>
  </si>
  <si>
    <t>Мадинов Ромин</t>
  </si>
  <si>
    <t>Мажикенов Азамат</t>
  </si>
  <si>
    <t>Малибаев Асылбек</t>
  </si>
  <si>
    <t>Мартыныш Радион</t>
  </si>
  <si>
    <t>Маслахатов Батухан</t>
  </si>
  <si>
    <t>Махамбетов Айбек</t>
  </si>
  <si>
    <t>Молчанов Владимир</t>
  </si>
  <si>
    <t>Мудров Денис</t>
  </si>
  <si>
    <t>Мун Владислав</t>
  </si>
  <si>
    <t>Мурзахметов Санжар</t>
  </si>
  <si>
    <t>Мусаев Асет</t>
  </si>
  <si>
    <t>Мусалимов Олег</t>
  </si>
  <si>
    <t>Мухамбетов Бегимжан</t>
  </si>
  <si>
    <t xml:space="preserve">Мухамеджанов </t>
  </si>
  <si>
    <t>Мухамедин Алмат</t>
  </si>
  <si>
    <t>Мухамедшалиев</t>
  </si>
  <si>
    <t>Мынгатов Олжас</t>
  </si>
  <si>
    <t>Мырзахметов Асан</t>
  </si>
  <si>
    <t>Нажметдинов Дастан</t>
  </si>
  <si>
    <t>Нарбеков Ернар</t>
  </si>
  <si>
    <t>Ним Станислав</t>
  </si>
  <si>
    <t>Нургалиев Габиден</t>
  </si>
  <si>
    <t xml:space="preserve">Нурмагамбетов </t>
  </si>
  <si>
    <t xml:space="preserve">Нурмухаметов </t>
  </si>
  <si>
    <t>Нуров Канат</t>
  </si>
  <si>
    <t>Нурходжаев Абылай</t>
  </si>
  <si>
    <t>Обласов Олег</t>
  </si>
  <si>
    <t>Омирхан Мажит</t>
  </si>
  <si>
    <t>Оразкулов Даулет</t>
  </si>
  <si>
    <t>Ордабаев Жалгас</t>
  </si>
  <si>
    <t>Османов Тимур</t>
  </si>
  <si>
    <t>Пазынич Олександр</t>
  </si>
  <si>
    <t>Пак Владислав</t>
  </si>
  <si>
    <t>Палымбетов Ербол</t>
  </si>
  <si>
    <t>Пономарев Андрей</t>
  </si>
  <si>
    <t>Попов Роман</t>
  </si>
  <si>
    <t>Потапов Максим</t>
  </si>
  <si>
    <t>Рамазанов Олжас</t>
  </si>
  <si>
    <t>Рахметов Мирсаид</t>
  </si>
  <si>
    <t>Рыбальченко Юрий</t>
  </si>
  <si>
    <t>Сабеков Нурлан</t>
  </si>
  <si>
    <t>Сабралиев Алибек</t>
  </si>
  <si>
    <t>Сабуров Дмитрий</t>
  </si>
  <si>
    <t>Сагынгалиев Нуржан</t>
  </si>
  <si>
    <t>Садвакасов Руслан</t>
  </si>
  <si>
    <t>Садыров Азизджан</t>
  </si>
  <si>
    <t>Сакенов Серик</t>
  </si>
  <si>
    <t>Сарманов Абай</t>
  </si>
  <si>
    <t>Сарсекеев Фархат</t>
  </si>
  <si>
    <t>Сарымсаков Кайрат</t>
  </si>
  <si>
    <t>Свейко Александр</t>
  </si>
  <si>
    <t>Семенов Даниил</t>
  </si>
  <si>
    <t>Сералы Жандос</t>
  </si>
  <si>
    <t>Серикхан Айдос</t>
  </si>
  <si>
    <t>Серяков Руслан</t>
  </si>
  <si>
    <t>Синдонис Илья</t>
  </si>
  <si>
    <t>Скурихин Виталий</t>
  </si>
  <si>
    <t>Сотников Павел</t>
  </si>
  <si>
    <t>Степанов Филипп</t>
  </si>
  <si>
    <t>Сулеев Ринат</t>
  </si>
  <si>
    <t>Сурауов Асхат</t>
  </si>
  <si>
    <t>Тайжан Санжар</t>
  </si>
  <si>
    <t>Такеев Расул</t>
  </si>
  <si>
    <t>Талапаев Роман</t>
  </si>
  <si>
    <t>Тамабаев Бахыт</t>
  </si>
  <si>
    <t>Темирхан Асет</t>
  </si>
  <si>
    <t>Тербалян Артур</t>
  </si>
  <si>
    <t>Тилекберды Данияр</t>
  </si>
  <si>
    <t>Тихоненко Сергей</t>
  </si>
  <si>
    <t>Ткаченко Юрий</t>
  </si>
  <si>
    <t>Тойганбаев Султан</t>
  </si>
  <si>
    <t>Толегенов Нурлан</t>
  </si>
  <si>
    <t>Тохметов Куаныш</t>
  </si>
  <si>
    <t>Туегалиев Нурлан</t>
  </si>
  <si>
    <t>Туленов Жандос</t>
  </si>
  <si>
    <t>Тулешев Бахтияр</t>
  </si>
  <si>
    <t>Турунов Тимур</t>
  </si>
  <si>
    <t>Турунов Халит</t>
  </si>
  <si>
    <t>Уразаков Роман</t>
  </si>
  <si>
    <t>Уразбеков Нуржан</t>
  </si>
  <si>
    <t>Уразов Рафаэль</t>
  </si>
  <si>
    <t>Усманов Тимур</t>
  </si>
  <si>
    <t>Успанов Максат</t>
  </si>
  <si>
    <t>Утеглов Диас</t>
  </si>
  <si>
    <t>Ужкемпиров</t>
  </si>
  <si>
    <t>Филимонов Вячеслав</t>
  </si>
  <si>
    <t>Филин Павел</t>
  </si>
  <si>
    <t>Фишман Михаил</t>
  </si>
  <si>
    <t>Хаким Улан</t>
  </si>
  <si>
    <t>Халилов Дияр</t>
  </si>
  <si>
    <t>Хассан Али</t>
  </si>
  <si>
    <t>Хен Александр</t>
  </si>
  <si>
    <t>Хусаинов Ануар</t>
  </si>
  <si>
    <t>Цай Павел</t>
  </si>
  <si>
    <t>Цакаев Магомед</t>
  </si>
  <si>
    <t>Чешков Антон</t>
  </si>
  <si>
    <t>Чикулаев Евгений</t>
  </si>
  <si>
    <t>Шакенов Арман</t>
  </si>
  <si>
    <t>Шалаханов Мади</t>
  </si>
  <si>
    <t>Шекербеков Куаныш</t>
  </si>
  <si>
    <t>Шипихин Дмитрий</t>
  </si>
  <si>
    <t>Юн Олег</t>
  </si>
  <si>
    <t>Юров Михаил</t>
  </si>
  <si>
    <t>Ким Рафаэль</t>
  </si>
  <si>
    <t>Талипов Аскар</t>
  </si>
  <si>
    <t>Ибрагимов Руслан</t>
  </si>
  <si>
    <t>Шоканов Нурсултан</t>
  </si>
  <si>
    <t>Смагулов Арман</t>
  </si>
  <si>
    <t>Тулемисов Касым</t>
  </si>
  <si>
    <t>Крюков Олег</t>
  </si>
  <si>
    <t>Рогозин Антон</t>
  </si>
  <si>
    <t>Сарманбаев Батыр</t>
  </si>
  <si>
    <t>Ачабаев Хасан</t>
  </si>
  <si>
    <t>Толемисов Касым</t>
  </si>
  <si>
    <t>Алексеев Алан</t>
  </si>
  <si>
    <t>Андарбаев Максим</t>
  </si>
  <si>
    <t>Арзуманов Сергей</t>
  </si>
  <si>
    <t>Ахметбаев Ансар</t>
  </si>
  <si>
    <t>Байдаулетов Кайрат</t>
  </si>
  <si>
    <t>Бейсмаков Олжас</t>
  </si>
  <si>
    <t>Денисеня Дмитрий (бан)</t>
  </si>
  <si>
    <t>Дидалов Дидал</t>
  </si>
  <si>
    <t>Жумахан Али</t>
  </si>
  <si>
    <t>Иманбакиев Руслан</t>
  </si>
  <si>
    <t>Карлавичус Айдас</t>
  </si>
  <si>
    <t>Кесен Юнус</t>
  </si>
  <si>
    <t>Кузнецов Роман</t>
  </si>
  <si>
    <t>Кушербаев Нуртай (бан)</t>
  </si>
  <si>
    <t>Лагода Александр</t>
  </si>
  <si>
    <t>Махмудов Акрам</t>
  </si>
  <si>
    <t>Машал Клеменс</t>
  </si>
  <si>
    <t>Нечаев Иван</t>
  </si>
  <si>
    <t>Решетов Ростислав</t>
  </si>
  <si>
    <t>Севальнев Антон</t>
  </si>
  <si>
    <t>Севастьянов Антон</t>
  </si>
  <si>
    <t>Сериков Сергей</t>
  </si>
  <si>
    <t>Скударнов Пётр</t>
  </si>
  <si>
    <t>Татаев Алишер</t>
  </si>
  <si>
    <t>Толеген Алимжан</t>
  </si>
  <si>
    <t>Толубаев Канат</t>
  </si>
  <si>
    <t>Тураханов Тимур</t>
  </si>
  <si>
    <t>Хабибулин Альберт</t>
  </si>
  <si>
    <t>Хомар Чингиз</t>
  </si>
  <si>
    <t>Храменков Олег</t>
  </si>
  <si>
    <t>Чернышев Данил</t>
  </si>
  <si>
    <t>Шинкаренко Александр</t>
  </si>
  <si>
    <t>Якименко Кирилл</t>
  </si>
  <si>
    <t>Яковлев Николай</t>
  </si>
  <si>
    <t>Мушекбаев Адиль</t>
  </si>
  <si>
    <t>Абильдаев Нурым (бан)</t>
  </si>
  <si>
    <t>Тасмурзаев Бауржан (бан)</t>
  </si>
  <si>
    <t/>
  </si>
  <si>
    <t>*</t>
  </si>
  <si>
    <t>база</t>
  </si>
  <si>
    <t>sort</t>
  </si>
  <si>
    <t xml:space="preserve">Изменение в рейтинге </t>
  </si>
  <si>
    <t>Кол-во штраф-ных баллов</t>
  </si>
  <si>
    <t xml:space="preserve">Очки всего </t>
  </si>
  <si>
    <t>Игроки</t>
  </si>
  <si>
    <t>№</t>
  </si>
  <si>
    <t>Уровень DPR</t>
  </si>
  <si>
    <t>Изме-нение уровня DRP</t>
  </si>
  <si>
    <t>Парный Рейтинг</t>
  </si>
  <si>
    <t xml:space="preserve"> (за последние 52 недели)</t>
  </si>
  <si>
    <t>ПАРНЫЙ РЕЙТИНГ КСЛТ</t>
  </si>
  <si>
    <r>
      <t xml:space="preserve">Очки 
</t>
    </r>
    <r>
      <rPr>
        <sz val="11"/>
        <color theme="7" tint="-0.499984740745262"/>
        <rFont val="Arial Narrow"/>
        <family val="2"/>
        <charset val="204"/>
      </rPr>
      <t>(изменение)</t>
    </r>
  </si>
  <si>
    <t>Тенисбаев Асхат (бан)</t>
  </si>
  <si>
    <t>Игроки с отсутствием допуска к турнирам:</t>
  </si>
  <si>
    <r>
      <t xml:space="preserve">Игроки, с допуском только к </t>
    </r>
    <r>
      <rPr>
        <b/>
        <sz val="12"/>
        <color rgb="FFC00000"/>
        <rFont val="Arial"/>
        <family val="2"/>
        <charset val="204"/>
      </rPr>
      <t>ПРОАМ</t>
    </r>
    <r>
      <rPr>
        <b/>
        <sz val="12"/>
        <color theme="1"/>
        <rFont val="Arial"/>
        <family val="2"/>
        <charset val="204"/>
      </rPr>
      <t xml:space="preserve"> турнирам:</t>
    </r>
  </si>
  <si>
    <t>Солдатенко Анатолий</t>
  </si>
  <si>
    <t>Ни Константин</t>
  </si>
  <si>
    <t>3,0</t>
  </si>
  <si>
    <t xml:space="preserve"> </t>
  </si>
  <si>
    <t>-</t>
  </si>
  <si>
    <t>Место в рейтинге до последнего турнира</t>
  </si>
  <si>
    <t xml:space="preserve">дельта </t>
  </si>
  <si>
    <t>Очки в рейтинге до последнего турнира</t>
  </si>
  <si>
    <t>TOUR 360</t>
  </si>
  <si>
    <t>ё8</t>
  </si>
  <si>
    <r>
      <rPr>
        <b/>
        <sz val="11"/>
        <color theme="1"/>
        <rFont val="Arial Narrow"/>
        <family val="2"/>
        <charset val="204"/>
      </rPr>
      <t xml:space="preserve">GRAND SLAM </t>
    </r>
    <r>
      <rPr>
        <sz val="11"/>
        <color theme="1"/>
        <rFont val="Arial Narrow"/>
        <family val="2"/>
        <charset val="204"/>
      </rPr>
      <t>Турнир высшей категории</t>
    </r>
  </si>
  <si>
    <r>
      <rPr>
        <b/>
        <sz val="11"/>
        <color theme="1"/>
        <rFont val="Arial Narrow"/>
        <family val="2"/>
        <charset val="204"/>
      </rPr>
      <t xml:space="preserve">MASTERS </t>
    </r>
    <r>
      <rPr>
        <sz val="11"/>
        <color theme="1"/>
        <rFont val="Arial Narrow"/>
        <family val="2"/>
        <charset val="204"/>
      </rPr>
      <t>Турнир первой категории</t>
    </r>
  </si>
  <si>
    <r>
      <rPr>
        <b/>
        <sz val="11"/>
        <color theme="1"/>
        <rFont val="Arial Narrow"/>
        <family val="2"/>
        <charset val="204"/>
      </rPr>
      <t xml:space="preserve">TOUR </t>
    </r>
    <r>
      <rPr>
        <sz val="11"/>
        <color theme="1"/>
        <rFont val="Arial Narrow"/>
        <family val="2"/>
        <charset val="204"/>
      </rPr>
      <t>Турнир второй категории</t>
    </r>
  </si>
  <si>
    <t>CHALLENGER</t>
  </si>
  <si>
    <t>FUTURES</t>
  </si>
  <si>
    <t>SATELLITE_35</t>
  </si>
  <si>
    <t>SATELLITE_20</t>
  </si>
  <si>
    <t>Итоговая восьмерка</t>
  </si>
  <si>
    <t>Место</t>
  </si>
  <si>
    <t>Очки</t>
  </si>
  <si>
    <t>% пред.</t>
  </si>
  <si>
    <t>% пул</t>
  </si>
  <si>
    <t>Условия начисления очков</t>
  </si>
  <si>
    <t>- за каждый матч группового этапа</t>
  </si>
  <si>
    <t>- выигрыш в полуфинале</t>
  </si>
  <si>
    <t>- выигрыш финала</t>
  </si>
  <si>
    <t>бонус</t>
  </si>
  <si>
    <t>Нурамбеков тимур</t>
  </si>
  <si>
    <t>Ким Юрий Л.</t>
  </si>
  <si>
    <t>Бекбаев Аскар</t>
  </si>
  <si>
    <t>Сагнаев Ералы</t>
  </si>
  <si>
    <t>sort I</t>
  </si>
  <si>
    <t>игроков-любителей теннис на 26 января 2026 года</t>
  </si>
  <si>
    <t>Среднее кол-во очков, набираемых за турнир</t>
  </si>
  <si>
    <t>Турниров сыграно</t>
  </si>
  <si>
    <t>Tour</t>
  </si>
  <si>
    <t>место</t>
  </si>
  <si>
    <t>Игрок</t>
  </si>
  <si>
    <r>
      <rPr>
        <b/>
        <sz val="10"/>
        <color theme="7" tint="-0.499984740745262"/>
        <rFont val="Arial Narrow"/>
        <family val="2"/>
        <charset val="204"/>
      </rPr>
      <t>PairPlay Cup 360</t>
    </r>
    <r>
      <rPr>
        <sz val="10"/>
        <color theme="7" tint="-0.499984740745262"/>
        <rFont val="Arial Narrow"/>
        <family val="2"/>
        <charset val="204"/>
      </rPr>
      <t xml:space="preserve">
24-25 января 2026
Gorky Tennis Park (indoor hard)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</si>
</sst>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\(\+#,###\);\(\–#,###\);\(#0\)"/>
    <numFmt numFmtId="165" formatCode="0.0"/>
    <numFmt numFmtId="166" formatCode="\(\+##,##0.0\);\(\–##,##0.0\);\(#0\)"/>
    <numFmt numFmtId="167" formatCode="\(\+#\);\(\–#\);\(#,##0\)"/>
    <numFmt numFmtId="168" formatCode="#,##0.0"/>
    <numFmt numFmtId="169" formatCode="0.0%"/>
  </numFmts>
  <fonts count="4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Arial"/>
      <family val="2"/>
      <charset val="204"/>
    </font>
    <font>
      <b/>
      <sz val="9"/>
      <color theme="1" tint="0.249977111117893"/>
      <name val="Arial"/>
      <family val="2"/>
      <charset val="204"/>
    </font>
    <font>
      <sz val="11"/>
      <color theme="1"/>
      <name val="Arial"/>
      <family val="2"/>
      <charset val="204"/>
    </font>
    <font>
      <b/>
      <sz val="11"/>
      <color rgb="FF00B050"/>
      <name val="Arial"/>
      <family val="2"/>
      <charset val="204"/>
    </font>
    <font>
      <sz val="12"/>
      <color rgb="FFFF0000"/>
      <name val="Arial"/>
      <family val="2"/>
      <charset val="204"/>
    </font>
    <font>
      <sz val="11"/>
      <color theme="0"/>
      <name val="Calibri"/>
      <family val="2"/>
      <charset val="204"/>
      <scheme val="minor"/>
    </font>
    <font>
      <sz val="9"/>
      <color theme="0"/>
      <name val="Calibri"/>
      <family val="2"/>
      <charset val="204"/>
      <scheme val="minor"/>
    </font>
    <font>
      <b/>
      <sz val="11"/>
      <color rgb="FFFF0000"/>
      <name val="Arial"/>
      <family val="2"/>
      <charset val="204"/>
    </font>
    <font>
      <b/>
      <sz val="9"/>
      <color rgb="FF00B050"/>
      <name val="Arial"/>
      <family val="2"/>
      <charset val="204"/>
    </font>
    <font>
      <b/>
      <sz val="11"/>
      <name val="Arial"/>
      <family val="2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theme="1" tint="0.249977111117893"/>
      <name val="Arial"/>
      <family val="2"/>
      <charset val="204"/>
    </font>
    <font>
      <sz val="11"/>
      <color rgb="FFFF0000"/>
      <name val="Arial"/>
      <family val="2"/>
      <charset val="204"/>
    </font>
    <font>
      <sz val="10"/>
      <color rgb="FFFF0000"/>
      <name val="Arial"/>
      <family val="2"/>
      <charset val="204"/>
    </font>
    <font>
      <b/>
      <sz val="11"/>
      <color theme="7" tint="-0.499984740745262"/>
      <name val="Calibri"/>
      <family val="2"/>
      <charset val="204"/>
      <scheme val="minor"/>
    </font>
    <font>
      <sz val="16"/>
      <color theme="7" tint="-0.499984740745262"/>
      <name val="Arial"/>
      <family val="2"/>
      <charset val="204"/>
    </font>
    <font>
      <sz val="11"/>
      <color theme="7" tint="-0.499984740745262"/>
      <name val="Calibri"/>
      <family val="2"/>
      <charset val="204"/>
      <scheme val="minor"/>
    </font>
    <font>
      <sz val="14"/>
      <color theme="7" tint="-0.499984740745262"/>
      <name val="Arial"/>
      <family val="2"/>
      <charset val="204"/>
    </font>
    <font>
      <sz val="11"/>
      <color theme="7" tint="-0.499984740745262"/>
      <name val="Arial"/>
      <family val="2"/>
      <charset val="204"/>
    </font>
    <font>
      <b/>
      <sz val="11"/>
      <color theme="7" tint="-0.499984740745262"/>
      <name val="Arial Narrow"/>
      <family val="2"/>
      <charset val="204"/>
    </font>
    <font>
      <sz val="11"/>
      <color theme="7" tint="-0.499984740745262"/>
      <name val="Calibri"/>
      <family val="2"/>
      <scheme val="minor"/>
    </font>
    <font>
      <b/>
      <sz val="12"/>
      <color theme="7" tint="-0.499984740745262"/>
      <name val="Arial Narrow"/>
      <family val="2"/>
      <charset val="204"/>
    </font>
    <font>
      <b/>
      <sz val="10"/>
      <color theme="7" tint="-0.499984740745262"/>
      <name val="Arial Narrow"/>
      <family val="2"/>
      <charset val="204"/>
    </font>
    <font>
      <sz val="11"/>
      <color theme="7" tint="-0.499984740745262"/>
      <name val="Arial Narrow"/>
      <family val="2"/>
      <charset val="204"/>
    </font>
    <font>
      <sz val="10"/>
      <color theme="7" tint="-0.499984740745262"/>
      <name val="Arial Narrow"/>
      <family val="2"/>
      <charset val="204"/>
    </font>
    <font>
      <b/>
      <sz val="12"/>
      <color theme="7" tint="-0.499984740745262"/>
      <name val="Calibri"/>
      <family val="2"/>
      <charset val="204"/>
      <scheme val="minor"/>
    </font>
    <font>
      <b/>
      <sz val="12"/>
      <color theme="1"/>
      <name val="Arial"/>
      <family val="2"/>
      <charset val="204"/>
    </font>
    <font>
      <b/>
      <sz val="12"/>
      <color rgb="FFC00000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2" tint="-0.499984740745262"/>
      <name val="Arial"/>
      <family val="2"/>
      <charset val="204"/>
    </font>
    <font>
      <sz val="9"/>
      <color theme="2" tint="-0.499984740745262"/>
      <name val="Arial"/>
      <family val="2"/>
      <charset val="204"/>
    </font>
    <font>
      <sz val="8"/>
      <color theme="2" tint="-0.499984740745262"/>
      <name val="Arial Narrow"/>
      <family val="2"/>
      <charset val="204"/>
    </font>
    <font>
      <sz val="8"/>
      <color theme="2" tint="-0.499984740745262"/>
      <name val="Calibri"/>
      <family val="2"/>
      <charset val="204"/>
      <scheme val="minor"/>
    </font>
    <font>
      <b/>
      <sz val="10"/>
      <color rgb="FF000118"/>
      <name val="Nunito Sans"/>
      <charset val="204"/>
    </font>
    <font>
      <sz val="10"/>
      <color theme="1"/>
      <name val="Calibri"/>
      <family val="2"/>
      <charset val="204"/>
      <scheme val="minor"/>
    </font>
    <font>
      <sz val="10"/>
      <color theme="0"/>
      <name val="Calibri"/>
      <family val="2"/>
      <charset val="204"/>
      <scheme val="minor"/>
    </font>
    <font>
      <sz val="11"/>
      <color theme="1"/>
      <name val="Arial Narrow"/>
      <family val="2"/>
      <charset val="204"/>
    </font>
    <font>
      <b/>
      <sz val="11"/>
      <color theme="1"/>
      <name val="Arial Narrow"/>
      <family val="2"/>
      <charset val="204"/>
    </font>
    <font>
      <b/>
      <sz val="14"/>
      <color theme="1"/>
      <name val="Calibri"/>
      <family val="2"/>
      <charset val="204"/>
      <scheme val="minor"/>
    </font>
    <font>
      <sz val="10"/>
      <color theme="1"/>
      <name val="Arial Narrow"/>
      <family val="2"/>
      <charset val="204"/>
    </font>
    <font>
      <sz val="10"/>
      <color theme="0"/>
      <name val="Arial Narrow"/>
      <family val="2"/>
      <charset val="204"/>
    </font>
    <font>
      <b/>
      <sz val="10"/>
      <color theme="1"/>
      <name val="Arial Narrow"/>
      <family val="2"/>
      <charset val="204"/>
    </font>
    <font>
      <b/>
      <sz val="8"/>
      <color theme="7" tint="-0.499984740745262"/>
      <name val="Arial Narrow"/>
      <family val="2"/>
      <charset val="204"/>
    </font>
    <font>
      <sz val="6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58"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left" vertical="center" wrapText="1" indent="1"/>
    </xf>
    <xf numFmtId="0" fontId="6" fillId="0" borderId="1" xfId="0" applyFont="1" applyBorder="1" applyAlignment="1">
      <alignment horizontal="left" vertical="center" wrapText="1" indent="1"/>
    </xf>
    <xf numFmtId="165" fontId="0" fillId="0" borderId="0" xfId="0" applyNumberFormat="1" applyAlignment="1">
      <alignment horizontal="center"/>
    </xf>
    <xf numFmtId="0" fontId="0" fillId="0" borderId="0" xfId="0" applyBorder="1" applyAlignment="1">
      <alignment horizontal="center"/>
    </xf>
    <xf numFmtId="165" fontId="0" fillId="0" borderId="1" xfId="0" applyNumberFormat="1" applyBorder="1" applyAlignment="1">
      <alignment horizontal="center"/>
    </xf>
    <xf numFmtId="0" fontId="0" fillId="0" borderId="0" xfId="0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shrinkToFit="1"/>
    </xf>
    <xf numFmtId="166" fontId="10" fillId="0" borderId="21" xfId="0" applyNumberFormat="1" applyFont="1" applyBorder="1" applyAlignment="1">
      <alignment horizontal="center" vertical="center" shrinkToFit="1"/>
    </xf>
    <xf numFmtId="167" fontId="12" fillId="0" borderId="3" xfId="0" applyNumberFormat="1" applyFont="1" applyBorder="1" applyAlignment="1">
      <alignment horizontal="center" vertical="center" shrinkToFit="1"/>
    </xf>
    <xf numFmtId="3" fontId="13" fillId="0" borderId="23" xfId="0" applyNumberFormat="1" applyFont="1" applyBorder="1" applyAlignment="1">
      <alignment horizontal="center" vertical="center" shrinkToFit="1"/>
    </xf>
    <xf numFmtId="3" fontId="14" fillId="0" borderId="15" xfId="0" applyNumberFormat="1" applyFont="1" applyBorder="1" applyAlignment="1">
      <alignment horizontal="center" vertical="center" shrinkToFit="1"/>
    </xf>
    <xf numFmtId="0" fontId="13" fillId="0" borderId="3" xfId="0" applyFont="1" applyBorder="1" applyAlignment="1">
      <alignment horizontal="center" vertical="center" shrinkToFit="1"/>
    </xf>
    <xf numFmtId="168" fontId="13" fillId="0" borderId="23" xfId="0" applyNumberFormat="1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 shrinkToFit="1"/>
    </xf>
    <xf numFmtId="166" fontId="10" fillId="0" borderId="1" xfId="0" applyNumberFormat="1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15" fillId="0" borderId="0" xfId="0" applyFont="1" applyAlignment="1">
      <alignment vertical="center" wrapText="1"/>
    </xf>
    <xf numFmtId="0" fontId="13" fillId="0" borderId="0" xfId="0" applyFont="1" applyAlignment="1">
      <alignment vertical="center" wrapText="1"/>
    </xf>
    <xf numFmtId="0" fontId="13" fillId="0" borderId="0" xfId="0" applyFont="1" applyAlignment="1">
      <alignment horizontal="center" vertical="center" wrapText="1"/>
    </xf>
    <xf numFmtId="0" fontId="16" fillId="0" borderId="0" xfId="0" applyFont="1" applyAlignment="1">
      <alignment vertical="center" wrapText="1"/>
    </xf>
    <xf numFmtId="0" fontId="0" fillId="0" borderId="21" xfId="0" applyBorder="1" applyAlignment="1">
      <alignment horizontal="center"/>
    </xf>
    <xf numFmtId="3" fontId="11" fillId="0" borderId="15" xfId="0" applyNumberFormat="1" applyFont="1" applyBorder="1" applyAlignment="1">
      <alignment horizontal="center" vertical="center" shrinkToFit="1"/>
    </xf>
    <xf numFmtId="0" fontId="5" fillId="0" borderId="29" xfId="0" applyFont="1" applyBorder="1" applyAlignment="1">
      <alignment horizontal="left" vertical="center" indent="2" shrinkToFit="1"/>
    </xf>
    <xf numFmtId="0" fontId="5" fillId="0" borderId="30" xfId="0" applyFont="1" applyBorder="1" applyAlignment="1">
      <alignment horizontal="left" vertical="center" indent="2" shrinkToFit="1"/>
    </xf>
    <xf numFmtId="165" fontId="5" fillId="0" borderId="30" xfId="0" applyNumberFormat="1" applyFont="1" applyBorder="1" applyAlignment="1">
      <alignment horizontal="left" vertical="center" indent="2" shrinkToFit="1"/>
    </xf>
    <xf numFmtId="0" fontId="4" fillId="0" borderId="0" xfId="0" applyFont="1" applyAlignment="1">
      <alignment horizontal="left" vertical="center" wrapText="1" indent="2"/>
    </xf>
    <xf numFmtId="0" fontId="2" fillId="0" borderId="4" xfId="0" applyFont="1" applyBorder="1" applyAlignment="1">
      <alignment horizontal="left" vertical="center" wrapText="1" indent="1"/>
    </xf>
    <xf numFmtId="165" fontId="0" fillId="0" borderId="4" xfId="0" applyNumberFormat="1" applyBorder="1" applyAlignment="1">
      <alignment horizontal="center"/>
    </xf>
    <xf numFmtId="0" fontId="0" fillId="0" borderId="38" xfId="0" applyBorder="1" applyAlignment="1">
      <alignment horizontal="center"/>
    </xf>
    <xf numFmtId="165" fontId="5" fillId="0" borderId="39" xfId="0" applyNumberFormat="1" applyFont="1" applyBorder="1" applyAlignment="1">
      <alignment horizontal="left" vertical="center" indent="2" shrinkToFit="1"/>
    </xf>
    <xf numFmtId="166" fontId="10" fillId="0" borderId="4" xfId="0" applyNumberFormat="1" applyFont="1" applyBorder="1" applyAlignment="1">
      <alignment horizontal="center" vertical="center" shrinkToFit="1"/>
    </xf>
    <xf numFmtId="0" fontId="6" fillId="0" borderId="32" xfId="0" applyFont="1" applyBorder="1" applyAlignment="1">
      <alignment horizontal="left" vertical="center" wrapText="1" indent="1"/>
    </xf>
    <xf numFmtId="165" fontId="0" fillId="0" borderId="32" xfId="0" applyNumberFormat="1" applyBorder="1" applyAlignment="1">
      <alignment horizontal="center"/>
    </xf>
    <xf numFmtId="0" fontId="9" fillId="0" borderId="32" xfId="0" applyFont="1" applyBorder="1" applyAlignment="1">
      <alignment horizontal="center" vertical="center" shrinkToFit="1"/>
    </xf>
    <xf numFmtId="164" fontId="3" fillId="0" borderId="32" xfId="0" applyNumberFormat="1" applyFont="1" applyBorder="1" applyAlignment="1">
      <alignment horizontal="center" vertical="center" shrinkToFit="1"/>
    </xf>
    <xf numFmtId="3" fontId="11" fillId="0" borderId="41" xfId="0" applyNumberFormat="1" applyFont="1" applyBorder="1" applyAlignment="1">
      <alignment horizontal="center" vertical="center" shrinkToFit="1"/>
    </xf>
    <xf numFmtId="167" fontId="12" fillId="0" borderId="32" xfId="0" applyNumberFormat="1" applyFont="1" applyBorder="1" applyAlignment="1">
      <alignment horizontal="center" vertical="center" shrinkToFit="1"/>
    </xf>
    <xf numFmtId="0" fontId="13" fillId="0" borderId="32" xfId="0" applyFont="1" applyBorder="1" applyAlignment="1">
      <alignment horizontal="center" vertical="center" shrinkToFit="1"/>
    </xf>
    <xf numFmtId="168" fontId="13" fillId="0" borderId="42" xfId="0" applyNumberFormat="1" applyFont="1" applyBorder="1" applyAlignment="1">
      <alignment horizontal="center" vertical="center" shrinkToFit="1"/>
    </xf>
    <xf numFmtId="0" fontId="6" fillId="0" borderId="45" xfId="0" applyFont="1" applyBorder="1" applyAlignment="1">
      <alignment horizontal="left" vertical="center" wrapText="1" indent="1"/>
    </xf>
    <xf numFmtId="165" fontId="0" fillId="0" borderId="45" xfId="0" applyNumberFormat="1" applyBorder="1" applyAlignment="1">
      <alignment horizontal="center"/>
    </xf>
    <xf numFmtId="0" fontId="0" fillId="0" borderId="46" xfId="0" applyBorder="1" applyAlignment="1">
      <alignment horizontal="center"/>
    </xf>
    <xf numFmtId="0" fontId="5" fillId="0" borderId="31" xfId="0" applyFont="1" applyBorder="1" applyAlignment="1">
      <alignment horizontal="left" vertical="center" indent="2" shrinkToFit="1"/>
    </xf>
    <xf numFmtId="0" fontId="0" fillId="0" borderId="47" xfId="0" applyBorder="1" applyAlignment="1">
      <alignment horizontal="center"/>
    </xf>
    <xf numFmtId="166" fontId="10" fillId="0" borderId="46" xfId="0" applyNumberFormat="1" applyFont="1" applyBorder="1" applyAlignment="1">
      <alignment horizontal="center" vertical="center" shrinkToFit="1"/>
    </xf>
    <xf numFmtId="0" fontId="9" fillId="0" borderId="45" xfId="0" applyFont="1" applyBorder="1" applyAlignment="1">
      <alignment horizontal="center" vertical="center" shrinkToFit="1"/>
    </xf>
    <xf numFmtId="164" fontId="3" fillId="0" borderId="19" xfId="0" applyNumberFormat="1" applyFont="1" applyBorder="1" applyAlignment="1">
      <alignment horizontal="center" vertical="center" shrinkToFit="1"/>
    </xf>
    <xf numFmtId="3" fontId="11" fillId="0" borderId="18" xfId="0" applyNumberFormat="1" applyFont="1" applyBorder="1" applyAlignment="1">
      <alignment horizontal="center" vertical="center" shrinkToFit="1"/>
    </xf>
    <xf numFmtId="167" fontId="12" fillId="0" borderId="19" xfId="0" applyNumberFormat="1" applyFont="1" applyBorder="1" applyAlignment="1">
      <alignment horizontal="center" vertical="center" shrinkToFit="1"/>
    </xf>
    <xf numFmtId="3" fontId="13" fillId="0" borderId="20" xfId="0" applyNumberFormat="1" applyFont="1" applyBorder="1" applyAlignment="1">
      <alignment horizontal="center" vertical="center" shrinkToFit="1"/>
    </xf>
    <xf numFmtId="3" fontId="14" fillId="0" borderId="18" xfId="0" applyNumberFormat="1" applyFont="1" applyBorder="1" applyAlignment="1">
      <alignment horizontal="center" vertical="center" shrinkToFit="1"/>
    </xf>
    <xf numFmtId="0" fontId="13" fillId="0" borderId="19" xfId="0" applyFont="1" applyBorder="1" applyAlignment="1">
      <alignment horizontal="center" vertical="center" shrinkToFit="1"/>
    </xf>
    <xf numFmtId="168" fontId="13" fillId="0" borderId="20" xfId="0" applyNumberFormat="1" applyFont="1" applyBorder="1" applyAlignment="1">
      <alignment horizontal="center" vertical="center" shrinkToFit="1"/>
    </xf>
    <xf numFmtId="0" fontId="18" fillId="0" borderId="0" xfId="0" applyFont="1" applyAlignment="1">
      <alignment horizontal="center" vertical="center" wrapText="1"/>
    </xf>
    <xf numFmtId="0" fontId="19" fillId="0" borderId="0" xfId="0" applyFont="1" applyAlignment="1">
      <alignment vertical="center" wrapText="1"/>
    </xf>
    <xf numFmtId="0" fontId="20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9" fillId="0" borderId="35" xfId="0" applyFont="1" applyBorder="1" applyAlignment="1">
      <alignment vertical="center" wrapText="1"/>
    </xf>
    <xf numFmtId="0" fontId="29" fillId="0" borderId="36" xfId="0" applyFont="1" applyBorder="1" applyAlignment="1">
      <alignment vertical="center" wrapText="1"/>
    </xf>
    <xf numFmtId="0" fontId="0" fillId="0" borderId="36" xfId="0" applyBorder="1" applyAlignment="1">
      <alignment vertical="center" wrapText="1"/>
    </xf>
    <xf numFmtId="0" fontId="0" fillId="0" borderId="36" xfId="0" applyBorder="1" applyAlignment="1"/>
    <xf numFmtId="0" fontId="0" fillId="0" borderId="37" xfId="0" applyBorder="1" applyAlignment="1"/>
    <xf numFmtId="0" fontId="26" fillId="2" borderId="7" xfId="0" applyFont="1" applyFill="1" applyBorder="1" applyAlignment="1">
      <alignment horizontal="center" vertical="center" wrapText="1"/>
    </xf>
    <xf numFmtId="0" fontId="26" fillId="2" borderId="11" xfId="0" applyFont="1" applyFill="1" applyBorder="1" applyAlignment="1">
      <alignment horizontal="center" vertical="center" wrapText="1"/>
    </xf>
    <xf numFmtId="0" fontId="26" fillId="2" borderId="17" xfId="0" applyFont="1" applyFill="1" applyBorder="1" applyAlignment="1">
      <alignment horizontal="center" vertical="center" wrapText="1"/>
    </xf>
    <xf numFmtId="0" fontId="27" fillId="2" borderId="9" xfId="0" applyFont="1" applyFill="1" applyBorder="1" applyAlignment="1">
      <alignment horizontal="center" vertical="center" wrapText="1"/>
    </xf>
    <xf numFmtId="0" fontId="27" fillId="2" borderId="13" xfId="0" applyFont="1" applyFill="1" applyBorder="1" applyAlignment="1">
      <alignment horizontal="center" vertical="center" wrapText="1"/>
    </xf>
    <xf numFmtId="0" fontId="24" fillId="2" borderId="27" xfId="0" applyFont="1" applyFill="1" applyBorder="1" applyAlignment="1">
      <alignment horizontal="center" vertical="center" wrapText="1"/>
    </xf>
    <xf numFmtId="0" fontId="28" fillId="2" borderId="28" xfId="0" applyFont="1" applyFill="1" applyBorder="1" applyAlignment="1">
      <alignment horizontal="center" vertical="center" wrapText="1"/>
    </xf>
    <xf numFmtId="0" fontId="28" fillId="2" borderId="29" xfId="0" applyFont="1" applyFill="1" applyBorder="1" applyAlignment="1">
      <alignment horizontal="center" vertical="center" wrapText="1"/>
    </xf>
    <xf numFmtId="0" fontId="22" fillId="2" borderId="5" xfId="0" applyFont="1" applyFill="1" applyBorder="1" applyAlignment="1">
      <alignment horizontal="center" vertical="center" wrapText="1"/>
    </xf>
    <xf numFmtId="0" fontId="22" fillId="2" borderId="2" xfId="0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 wrapText="1"/>
    </xf>
    <xf numFmtId="0" fontId="25" fillId="2" borderId="5" xfId="0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vertical="center" wrapText="1"/>
    </xf>
    <xf numFmtId="0" fontId="17" fillId="2" borderId="3" xfId="0" applyFont="1" applyFill="1" applyBorder="1" applyAlignment="1">
      <alignment vertical="center" wrapText="1"/>
    </xf>
    <xf numFmtId="0" fontId="25" fillId="2" borderId="6" xfId="0" applyFont="1" applyFill="1" applyBorder="1" applyAlignment="1">
      <alignment horizontal="center" vertical="center" wrapText="1"/>
    </xf>
    <xf numFmtId="0" fontId="17" fillId="2" borderId="10" xfId="0" applyFont="1" applyFill="1" applyBorder="1" applyAlignment="1">
      <alignment vertical="center" wrapText="1"/>
    </xf>
    <xf numFmtId="0" fontId="17" fillId="2" borderId="14" xfId="0" applyFont="1" applyFill="1" applyBorder="1" applyAlignment="1">
      <alignment vertical="center" wrapText="1"/>
    </xf>
    <xf numFmtId="0" fontId="22" fillId="2" borderId="33" xfId="0" applyFont="1" applyFill="1" applyBorder="1" applyAlignment="1">
      <alignment horizontal="center" vertical="center" wrapText="1"/>
    </xf>
    <xf numFmtId="0" fontId="19" fillId="2" borderId="8" xfId="0" applyFont="1" applyFill="1" applyBorder="1" applyAlignment="1">
      <alignment vertical="center" wrapText="1"/>
    </xf>
    <xf numFmtId="0" fontId="19" fillId="2" borderId="0" xfId="0" applyFont="1" applyFill="1" applyBorder="1" applyAlignment="1">
      <alignment vertical="center" wrapText="1"/>
    </xf>
    <xf numFmtId="0" fontId="19" fillId="2" borderId="12" xfId="0" applyFont="1" applyFill="1" applyBorder="1" applyAlignment="1">
      <alignment vertical="center" wrapText="1"/>
    </xf>
    <xf numFmtId="0" fontId="19" fillId="2" borderId="34" xfId="0" applyFont="1" applyFill="1" applyBorder="1" applyAlignment="1">
      <alignment vertical="center" wrapText="1"/>
    </xf>
    <xf numFmtId="0" fontId="19" fillId="2" borderId="15" xfId="0" applyFont="1" applyFill="1" applyBorder="1" applyAlignment="1">
      <alignment vertical="center" wrapText="1"/>
    </xf>
    <xf numFmtId="0" fontId="25" fillId="2" borderId="9" xfId="0" applyFont="1" applyFill="1" applyBorder="1" applyAlignment="1">
      <alignment horizontal="center" vertical="center" wrapText="1"/>
    </xf>
    <xf numFmtId="0" fontId="0" fillId="0" borderId="0" xfId="0" applyBorder="1" applyAlignment="1"/>
    <xf numFmtId="168" fontId="13" fillId="0" borderId="14" xfId="0" applyNumberFormat="1" applyFont="1" applyBorder="1" applyAlignment="1">
      <alignment horizontal="center" vertical="center" shrinkToFit="1"/>
    </xf>
    <xf numFmtId="168" fontId="13" fillId="0" borderId="48" xfId="0" applyNumberFormat="1" applyFont="1" applyBorder="1" applyAlignment="1">
      <alignment horizontal="center" vertical="center" shrinkToFit="1"/>
    </xf>
    <xf numFmtId="0" fontId="27" fillId="2" borderId="7" xfId="0" applyFont="1" applyFill="1" applyBorder="1" applyAlignment="1">
      <alignment horizontal="center" vertical="center" wrapText="1"/>
    </xf>
    <xf numFmtId="0" fontId="26" fillId="2" borderId="33" xfId="0" applyFont="1" applyFill="1" applyBorder="1" applyAlignment="1">
      <alignment horizontal="center" vertical="center" wrapText="1"/>
    </xf>
    <xf numFmtId="0" fontId="26" fillId="2" borderId="0" xfId="0" applyFont="1" applyFill="1" applyBorder="1" applyAlignment="1">
      <alignment horizontal="center" vertical="center" wrapText="1"/>
    </xf>
    <xf numFmtId="0" fontId="26" fillId="2" borderId="47" xfId="0" applyFont="1" applyFill="1" applyBorder="1" applyAlignment="1">
      <alignment horizontal="center" vertical="center" wrapText="1"/>
    </xf>
    <xf numFmtId="167" fontId="12" fillId="0" borderId="14" xfId="0" applyNumberFormat="1" applyFont="1" applyBorder="1" applyAlignment="1">
      <alignment horizontal="center" vertical="center" shrinkToFit="1"/>
    </xf>
    <xf numFmtId="0" fontId="27" fillId="2" borderId="25" xfId="0" applyFont="1" applyFill="1" applyBorder="1" applyAlignment="1">
      <alignment horizontal="center" vertical="center" wrapText="1"/>
    </xf>
    <xf numFmtId="0" fontId="27" fillId="2" borderId="26" xfId="0" applyFont="1" applyFill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shrinkToFit="1"/>
    </xf>
    <xf numFmtId="0" fontId="1" fillId="0" borderId="0" xfId="1" applyAlignment="1">
      <alignment horizontal="center"/>
    </xf>
    <xf numFmtId="0" fontId="1" fillId="0" borderId="0" xfId="1" applyAlignment="1">
      <alignment horizontal="left"/>
    </xf>
    <xf numFmtId="0" fontId="1" fillId="0" borderId="0" xfId="1"/>
    <xf numFmtId="0" fontId="36" fillId="0" borderId="0" xfId="1" applyFont="1"/>
    <xf numFmtId="16" fontId="1" fillId="0" borderId="0" xfId="1" applyNumberFormat="1" applyAlignment="1">
      <alignment horizontal="left"/>
    </xf>
    <xf numFmtId="0" fontId="1" fillId="0" borderId="0" xfId="1" applyAlignment="1">
      <alignment vertical="center"/>
    </xf>
    <xf numFmtId="0" fontId="1" fillId="0" borderId="0" xfId="1" applyAlignment="1">
      <alignment horizontal="center" vertical="center"/>
    </xf>
    <xf numFmtId="0" fontId="37" fillId="0" borderId="0" xfId="1" applyFont="1" applyAlignment="1">
      <alignment horizontal="center" vertical="center"/>
    </xf>
    <xf numFmtId="0" fontId="31" fillId="0" borderId="0" xfId="1" applyFont="1" applyAlignment="1">
      <alignment vertical="center"/>
    </xf>
    <xf numFmtId="0" fontId="38" fillId="0" borderId="0" xfId="1" applyFont="1" applyAlignment="1">
      <alignment horizontal="center" vertical="center"/>
    </xf>
    <xf numFmtId="0" fontId="39" fillId="4" borderId="1" xfId="1" applyFont="1" applyFill="1" applyBorder="1" applyAlignment="1">
      <alignment horizontal="center" vertical="center" wrapText="1"/>
    </xf>
    <xf numFmtId="0" fontId="1" fillId="0" borderId="1" xfId="1" applyBorder="1" applyAlignment="1">
      <alignment horizontal="center" vertical="center"/>
    </xf>
    <xf numFmtId="0" fontId="39" fillId="5" borderId="1" xfId="1" applyFont="1" applyFill="1" applyBorder="1" applyAlignment="1">
      <alignment horizontal="center" vertical="center" wrapText="1"/>
    </xf>
    <xf numFmtId="0" fontId="1" fillId="0" borderId="1" xfId="1" applyBorder="1" applyAlignment="1">
      <alignment vertical="center"/>
    </xf>
    <xf numFmtId="0" fontId="39" fillId="6" borderId="1" xfId="1" applyFont="1" applyFill="1" applyBorder="1" applyAlignment="1">
      <alignment horizontal="center" vertical="center" wrapText="1"/>
    </xf>
    <xf numFmtId="0" fontId="1" fillId="6" borderId="1" xfId="1" applyFill="1" applyBorder="1" applyAlignment="1">
      <alignment vertical="center"/>
    </xf>
    <xf numFmtId="0" fontId="40" fillId="7" borderId="21" xfId="1" applyFont="1" applyFill="1" applyBorder="1" applyAlignment="1">
      <alignment horizontal="center" vertical="center" wrapText="1"/>
    </xf>
    <xf numFmtId="0" fontId="40" fillId="7" borderId="24" xfId="1" applyFont="1" applyFill="1" applyBorder="1" applyAlignment="1">
      <alignment horizontal="center" vertical="center" wrapText="1"/>
    </xf>
    <xf numFmtId="0" fontId="40" fillId="7" borderId="49" xfId="1" applyFont="1" applyFill="1" applyBorder="1" applyAlignment="1">
      <alignment horizontal="center" vertical="center" wrapText="1"/>
    </xf>
    <xf numFmtId="0" fontId="40" fillId="8" borderId="21" xfId="1" applyFont="1" applyFill="1" applyBorder="1" applyAlignment="1">
      <alignment horizontal="center" vertical="center" wrapText="1"/>
    </xf>
    <xf numFmtId="0" fontId="39" fillId="8" borderId="24" xfId="1" applyFont="1" applyFill="1" applyBorder="1" applyAlignment="1">
      <alignment horizontal="center" vertical="center" wrapText="1"/>
    </xf>
    <xf numFmtId="0" fontId="39" fillId="8" borderId="49" xfId="1" applyFont="1" applyFill="1" applyBorder="1" applyAlignment="1">
      <alignment horizontal="center" vertical="center" wrapText="1"/>
    </xf>
    <xf numFmtId="0" fontId="40" fillId="4" borderId="21" xfId="1" applyFont="1" applyFill="1" applyBorder="1" applyAlignment="1">
      <alignment horizontal="center" vertical="center" wrapText="1"/>
    </xf>
    <xf numFmtId="0" fontId="39" fillId="4" borderId="24" xfId="1" applyFont="1" applyFill="1" applyBorder="1" applyAlignment="1">
      <alignment horizontal="center" vertical="center" wrapText="1"/>
    </xf>
    <xf numFmtId="0" fontId="39" fillId="4" borderId="49" xfId="1" applyFont="1" applyFill="1" applyBorder="1" applyAlignment="1">
      <alignment horizontal="center" vertical="center" wrapText="1"/>
    </xf>
    <xf numFmtId="0" fontId="40" fillId="9" borderId="21" xfId="1" applyFont="1" applyFill="1" applyBorder="1" applyAlignment="1">
      <alignment horizontal="center" vertical="center" wrapText="1"/>
    </xf>
    <xf numFmtId="0" fontId="39" fillId="9" borderId="24" xfId="1" applyFont="1" applyFill="1" applyBorder="1" applyAlignment="1">
      <alignment horizontal="center" vertical="center" wrapText="1"/>
    </xf>
    <xf numFmtId="0" fontId="39" fillId="9" borderId="49" xfId="1" applyFont="1" applyFill="1" applyBorder="1" applyAlignment="1">
      <alignment horizontal="center" vertical="center" wrapText="1"/>
    </xf>
    <xf numFmtId="0" fontId="41" fillId="3" borderId="21" xfId="1" applyFont="1" applyFill="1" applyBorder="1" applyAlignment="1">
      <alignment vertical="center"/>
    </xf>
    <xf numFmtId="0" fontId="41" fillId="3" borderId="24" xfId="1" applyFont="1" applyFill="1" applyBorder="1" applyAlignment="1">
      <alignment vertical="center"/>
    </xf>
    <xf numFmtId="0" fontId="41" fillId="3" borderId="49" xfId="1" applyFont="1" applyFill="1" applyBorder="1" applyAlignment="1">
      <alignment vertical="center"/>
    </xf>
    <xf numFmtId="0" fontId="42" fillId="10" borderId="1" xfId="1" applyFont="1" applyFill="1" applyBorder="1" applyAlignment="1">
      <alignment horizontal="center" vertical="center"/>
    </xf>
    <xf numFmtId="0" fontId="42" fillId="0" borderId="0" xfId="1" applyFont="1" applyAlignment="1">
      <alignment vertical="center"/>
    </xf>
    <xf numFmtId="0" fontId="43" fillId="0" borderId="1" xfId="1" applyFont="1" applyBorder="1" applyAlignment="1">
      <alignment horizontal="center" vertical="center"/>
    </xf>
    <xf numFmtId="0" fontId="44" fillId="11" borderId="1" xfId="1" applyFont="1" applyFill="1" applyBorder="1" applyAlignment="1">
      <alignment horizontal="center" vertical="center"/>
    </xf>
    <xf numFmtId="0" fontId="44" fillId="11" borderId="21" xfId="1" applyFont="1" applyFill="1" applyBorder="1" applyAlignment="1">
      <alignment vertical="center"/>
    </xf>
    <xf numFmtId="0" fontId="44" fillId="11" borderId="24" xfId="1" applyFont="1" applyFill="1" applyBorder="1" applyAlignment="1">
      <alignment vertical="center"/>
    </xf>
    <xf numFmtId="0" fontId="44" fillId="11" borderId="49" xfId="1" applyFont="1" applyFill="1" applyBorder="1" applyAlignment="1">
      <alignment vertical="center"/>
    </xf>
    <xf numFmtId="0" fontId="4" fillId="0" borderId="3" xfId="1" applyFont="1" applyBorder="1" applyAlignment="1">
      <alignment horizontal="center" vertical="center" shrinkToFit="1"/>
    </xf>
    <xf numFmtId="2" fontId="1" fillId="0" borderId="1" xfId="1" applyNumberFormat="1" applyBorder="1" applyAlignment="1">
      <alignment horizontal="center" vertical="center"/>
    </xf>
    <xf numFmtId="0" fontId="37" fillId="0" borderId="1" xfId="1" applyFont="1" applyBorder="1" applyAlignment="1">
      <alignment horizontal="center" vertical="center"/>
    </xf>
    <xf numFmtId="0" fontId="1" fillId="0" borderId="2" xfId="1" applyBorder="1" applyAlignment="1">
      <alignment vertical="center"/>
    </xf>
    <xf numFmtId="0" fontId="4" fillId="12" borderId="3" xfId="1" applyFont="1" applyFill="1" applyBorder="1" applyAlignment="1">
      <alignment horizontal="center" vertical="center" shrinkToFit="1"/>
    </xf>
    <xf numFmtId="0" fontId="1" fillId="0" borderId="1" xfId="1" applyBorder="1" applyAlignment="1">
      <alignment horizontal="center" vertical="center"/>
    </xf>
    <xf numFmtId="0" fontId="38" fillId="0" borderId="1" xfId="1" applyFont="1" applyBorder="1" applyAlignment="1">
      <alignment horizontal="center" vertical="center"/>
    </xf>
    <xf numFmtId="0" fontId="31" fillId="0" borderId="1" xfId="1" applyFont="1" applyBorder="1" applyAlignment="1">
      <alignment horizontal="center" vertical="center"/>
    </xf>
    <xf numFmtId="0" fontId="31" fillId="0" borderId="21" xfId="1" quotePrefix="1" applyFont="1" applyBorder="1" applyAlignment="1">
      <alignment vertical="center"/>
    </xf>
    <xf numFmtId="0" fontId="31" fillId="0" borderId="24" xfId="1" quotePrefix="1" applyFont="1" applyBorder="1" applyAlignment="1">
      <alignment vertical="center"/>
    </xf>
    <xf numFmtId="0" fontId="31" fillId="0" borderId="49" xfId="1" quotePrefix="1" applyFont="1" applyBorder="1" applyAlignment="1">
      <alignment vertical="center"/>
    </xf>
    <xf numFmtId="0" fontId="4" fillId="0" borderId="1" xfId="1" applyFont="1" applyBorder="1" applyAlignment="1">
      <alignment horizontal="center" vertical="center" shrinkToFit="1"/>
    </xf>
    <xf numFmtId="169" fontId="37" fillId="0" borderId="1" xfId="1" applyNumberFormat="1" applyFont="1" applyBorder="1" applyAlignment="1">
      <alignment horizontal="center" vertical="center"/>
    </xf>
    <xf numFmtId="0" fontId="1" fillId="0" borderId="3" xfId="1" applyBorder="1" applyAlignment="1">
      <alignment vertical="center"/>
    </xf>
    <xf numFmtId="169" fontId="38" fillId="0" borderId="1" xfId="1" applyNumberFormat="1" applyFont="1" applyBorder="1" applyAlignment="1">
      <alignment horizontal="center" vertical="center"/>
    </xf>
    <xf numFmtId="169" fontId="37" fillId="12" borderId="1" xfId="1" applyNumberFormat="1" applyFont="1" applyFill="1" applyBorder="1" applyAlignment="1">
      <alignment horizontal="center" vertical="center"/>
    </xf>
    <xf numFmtId="169" fontId="37" fillId="12" borderId="2" xfId="1" applyNumberFormat="1" applyFont="1" applyFill="1" applyBorder="1" applyAlignment="1">
      <alignment horizontal="center" vertical="center"/>
    </xf>
    <xf numFmtId="169" fontId="37" fillId="0" borderId="3" xfId="1" applyNumberFormat="1" applyFont="1" applyBorder="1" applyAlignment="1">
      <alignment horizontal="center" vertical="center"/>
    </xf>
    <xf numFmtId="0" fontId="1" fillId="12" borderId="2" xfId="1" applyFill="1" applyBorder="1" applyAlignment="1">
      <alignment vertical="center"/>
    </xf>
    <xf numFmtId="169" fontId="37" fillId="12" borderId="3" xfId="1" applyNumberFormat="1" applyFont="1" applyFill="1" applyBorder="1" applyAlignment="1">
      <alignment horizontal="center" vertical="center"/>
    </xf>
    <xf numFmtId="0" fontId="4" fillId="12" borderId="1" xfId="1" applyFont="1" applyFill="1" applyBorder="1" applyAlignment="1">
      <alignment horizontal="center" vertical="center" shrinkToFit="1"/>
    </xf>
    <xf numFmtId="0" fontId="42" fillId="12" borderId="1" xfId="1" applyFont="1" applyFill="1" applyBorder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4" fillId="12" borderId="1" xfId="1" applyFont="1" applyFill="1" applyBorder="1" applyAlignment="1">
      <alignment horizontal="center" vertical="center" wrapText="1"/>
    </xf>
    <xf numFmtId="0" fontId="45" fillId="2" borderId="25" xfId="0" applyFont="1" applyFill="1" applyBorder="1" applyAlignment="1">
      <alignment horizontal="center" vertical="center" wrapText="1"/>
    </xf>
    <xf numFmtId="0" fontId="45" fillId="2" borderId="26" xfId="0" applyFont="1" applyFill="1" applyBorder="1" applyAlignment="1">
      <alignment horizontal="center" vertical="center" wrapText="1"/>
    </xf>
    <xf numFmtId="0" fontId="45" fillId="2" borderId="22" xfId="0" applyFont="1" applyFill="1" applyBorder="1" applyAlignment="1">
      <alignment horizontal="center" vertical="center" wrapText="1"/>
    </xf>
    <xf numFmtId="0" fontId="46" fillId="0" borderId="1" xfId="0" applyFont="1" applyBorder="1" applyAlignment="1">
      <alignment horizontal="center"/>
    </xf>
    <xf numFmtId="0" fontId="46" fillId="0" borderId="40" xfId="0" applyFont="1" applyBorder="1" applyAlignment="1">
      <alignment horizontal="center"/>
    </xf>
    <xf numFmtId="0" fontId="46" fillId="0" borderId="43" xfId="0" applyFont="1" applyBorder="1" applyAlignment="1">
      <alignment horizontal="center"/>
    </xf>
    <xf numFmtId="0" fontId="46" fillId="0" borderId="44" xfId="0" applyFont="1" applyBorder="1" applyAlignment="1">
      <alignment horizontal="center"/>
    </xf>
    <xf numFmtId="0" fontId="46" fillId="0" borderId="0" xfId="0" applyFont="1"/>
    <xf numFmtId="0" fontId="27" fillId="0" borderId="50" xfId="0" applyFont="1" applyFill="1" applyBorder="1" applyAlignment="1">
      <alignment horizontal="center" vertical="center" wrapText="1"/>
    </xf>
    <xf numFmtId="0" fontId="23" fillId="0" borderId="52" xfId="0" applyFont="1" applyFill="1" applyBorder="1" applyAlignment="1">
      <alignment horizontal="center" vertical="center" wrapText="1"/>
    </xf>
    <xf numFmtId="0" fontId="35" fillId="7" borderId="2" xfId="0" applyFont="1" applyFill="1" applyBorder="1" applyAlignment="1">
      <alignment vertical="center" wrapText="1"/>
    </xf>
    <xf numFmtId="0" fontId="32" fillId="7" borderId="1" xfId="0" applyFont="1" applyFill="1" applyBorder="1" applyAlignment="1">
      <alignment horizontal="center" vertical="center" shrinkToFit="1"/>
    </xf>
    <xf numFmtId="164" fontId="33" fillId="7" borderId="3" xfId="0" applyNumberFormat="1" applyFont="1" applyFill="1" applyBorder="1" applyAlignment="1">
      <alignment horizontal="center" vertical="center" shrinkToFit="1"/>
    </xf>
    <xf numFmtId="3" fontId="32" fillId="7" borderId="15" xfId="0" applyNumberFormat="1" applyFont="1" applyFill="1" applyBorder="1" applyAlignment="1">
      <alignment horizontal="center" vertical="center" shrinkToFit="1"/>
    </xf>
    <xf numFmtId="164" fontId="33" fillId="7" borderId="2" xfId="0" applyNumberFormat="1" applyFont="1" applyFill="1" applyBorder="1" applyAlignment="1">
      <alignment horizontal="center" vertical="center" shrinkToFit="1"/>
    </xf>
    <xf numFmtId="3" fontId="32" fillId="7" borderId="12" xfId="0" applyNumberFormat="1" applyFont="1" applyFill="1" applyBorder="1" applyAlignment="1">
      <alignment horizontal="center" vertical="center" shrinkToFit="1"/>
    </xf>
    <xf numFmtId="0" fontId="32" fillId="7" borderId="3" xfId="0" applyFont="1" applyFill="1" applyBorder="1" applyAlignment="1">
      <alignment horizontal="center" vertical="center" shrinkToFit="1"/>
    </xf>
    <xf numFmtId="0" fontId="34" fillId="7" borderId="25" xfId="0" applyFont="1" applyFill="1" applyBorder="1" applyAlignment="1">
      <alignment horizontal="center" vertical="center" wrapText="1"/>
    </xf>
    <xf numFmtId="0" fontId="34" fillId="7" borderId="5" xfId="0" applyFont="1" applyFill="1" applyBorder="1" applyAlignment="1">
      <alignment horizontal="center" vertical="center" wrapText="1"/>
    </xf>
    <xf numFmtId="0" fontId="34" fillId="7" borderId="9" xfId="0" applyFont="1" applyFill="1" applyBorder="1" applyAlignment="1">
      <alignment horizontal="center" vertical="center" wrapText="1"/>
    </xf>
    <xf numFmtId="0" fontId="34" fillId="7" borderId="26" xfId="0" applyFont="1" applyFill="1" applyBorder="1" applyAlignment="1">
      <alignment horizontal="center" vertical="center" wrapText="1"/>
    </xf>
    <xf numFmtId="0" fontId="34" fillId="7" borderId="13" xfId="0" applyFont="1" applyFill="1" applyBorder="1" applyAlignment="1">
      <alignment horizontal="center" vertical="center" wrapText="1"/>
    </xf>
    <xf numFmtId="0" fontId="34" fillId="7" borderId="51" xfId="0" applyFont="1" applyFill="1" applyBorder="1" applyAlignment="1">
      <alignment horizontal="center" vertical="center" wrapText="1"/>
    </xf>
    <xf numFmtId="0" fontId="35" fillId="7" borderId="19" xfId="0" applyFont="1" applyFill="1" applyBorder="1" applyAlignment="1">
      <alignment vertical="center" wrapText="1"/>
    </xf>
    <xf numFmtId="0" fontId="34" fillId="7" borderId="20" xfId="0" applyFont="1" applyFill="1" applyBorder="1" applyAlignment="1">
      <alignment horizontal="center" vertical="center" wrapText="1"/>
    </xf>
    <xf numFmtId="0" fontId="0" fillId="0" borderId="0" xfId="0" applyAlignment="1"/>
    <xf numFmtId="0" fontId="27" fillId="0" borderId="54" xfId="0" applyFont="1" applyFill="1" applyBorder="1" applyAlignment="1">
      <alignment horizontal="center" vertical="center" wrapText="1"/>
    </xf>
    <xf numFmtId="0" fontId="23" fillId="0" borderId="55" xfId="0" applyFont="1" applyFill="1" applyBorder="1" applyAlignment="1">
      <alignment horizontal="center" vertical="center" wrapText="1"/>
    </xf>
    <xf numFmtId="0" fontId="23" fillId="0" borderId="56" xfId="0" applyFont="1" applyFill="1" applyBorder="1" applyAlignment="1">
      <alignment horizontal="center" vertical="center" wrapText="1"/>
    </xf>
    <xf numFmtId="0" fontId="23" fillId="0" borderId="16" xfId="0" applyFont="1" applyFill="1" applyBorder="1" applyAlignment="1">
      <alignment horizontal="center" vertical="center" wrapText="1"/>
    </xf>
    <xf numFmtId="0" fontId="25" fillId="0" borderId="54" xfId="0" applyFont="1" applyFill="1" applyBorder="1" applyAlignment="1">
      <alignment horizontal="center" vertical="center" wrapText="1"/>
    </xf>
    <xf numFmtId="0" fontId="17" fillId="0" borderId="55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indent="2" shrinkToFit="1"/>
    </xf>
    <xf numFmtId="164" fontId="3" fillId="0" borderId="1" xfId="0" applyNumberFormat="1" applyFont="1" applyBorder="1" applyAlignment="1">
      <alignment horizontal="center" vertical="center" shrinkToFit="1"/>
    </xf>
    <xf numFmtId="3" fontId="11" fillId="0" borderId="1" xfId="0" applyNumberFormat="1" applyFont="1" applyBorder="1" applyAlignment="1">
      <alignment horizontal="center" vertical="center" shrinkToFit="1"/>
    </xf>
    <xf numFmtId="167" fontId="12" fillId="0" borderId="1" xfId="0" applyNumberFormat="1" applyFont="1" applyBorder="1" applyAlignment="1">
      <alignment horizontal="center" vertical="center" shrinkToFit="1"/>
    </xf>
    <xf numFmtId="3" fontId="13" fillId="0" borderId="1" xfId="0" applyNumberFormat="1" applyFont="1" applyBorder="1" applyAlignment="1">
      <alignment horizontal="center" vertical="center" shrinkToFit="1"/>
    </xf>
    <xf numFmtId="3" fontId="14" fillId="0" borderId="1" xfId="0" applyNumberFormat="1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 shrinkToFit="1"/>
    </xf>
    <xf numFmtId="168" fontId="13" fillId="0" borderId="1" xfId="0" applyNumberFormat="1" applyFont="1" applyBorder="1" applyAlignment="1">
      <alignment horizontal="center" vertical="center" shrinkToFit="1"/>
    </xf>
    <xf numFmtId="0" fontId="9" fillId="0" borderId="15" xfId="0" applyFont="1" applyBorder="1" applyAlignment="1">
      <alignment horizontal="center" vertical="center" shrinkToFit="1"/>
    </xf>
    <xf numFmtId="0" fontId="9" fillId="0" borderId="41" xfId="0" applyFont="1" applyBorder="1" applyAlignment="1">
      <alignment horizontal="center" vertical="center" shrinkToFit="1"/>
    </xf>
    <xf numFmtId="0" fontId="9" fillId="0" borderId="49" xfId="0" applyFont="1" applyBorder="1" applyAlignment="1">
      <alignment horizontal="center" vertical="center" shrinkToFit="1"/>
    </xf>
    <xf numFmtId="0" fontId="9" fillId="0" borderId="57" xfId="0" applyFont="1" applyBorder="1" applyAlignment="1">
      <alignment horizontal="center" vertical="center" shrinkToFit="1"/>
    </xf>
    <xf numFmtId="0" fontId="0" fillId="0" borderId="32" xfId="0" applyBorder="1" applyAlignment="1">
      <alignment horizontal="center"/>
    </xf>
    <xf numFmtId="0" fontId="5" fillId="0" borderId="32" xfId="0" applyFont="1" applyBorder="1" applyAlignment="1">
      <alignment horizontal="left" vertical="center" indent="2" shrinkToFit="1"/>
    </xf>
    <xf numFmtId="166" fontId="10" fillId="0" borderId="32" xfId="0" applyNumberFormat="1" applyFont="1" applyBorder="1" applyAlignment="1">
      <alignment horizontal="center" vertical="center" shrinkToFit="1"/>
    </xf>
    <xf numFmtId="3" fontId="11" fillId="0" borderId="32" xfId="0" applyNumberFormat="1" applyFont="1" applyBorder="1" applyAlignment="1">
      <alignment horizontal="center" vertical="center" shrinkToFit="1"/>
    </xf>
    <xf numFmtId="3" fontId="13" fillId="0" borderId="32" xfId="0" applyNumberFormat="1" applyFont="1" applyBorder="1" applyAlignment="1">
      <alignment horizontal="center" vertical="center" shrinkToFit="1"/>
    </xf>
    <xf numFmtId="3" fontId="14" fillId="0" borderId="32" xfId="0" applyNumberFormat="1" applyFont="1" applyBorder="1" applyAlignment="1">
      <alignment horizontal="center" vertical="center" shrinkToFit="1"/>
    </xf>
    <xf numFmtId="168" fontId="13" fillId="0" borderId="32" xfId="0" applyNumberFormat="1" applyFont="1" applyBorder="1" applyAlignment="1">
      <alignment horizontal="center" vertical="center" shrinkToFit="1"/>
    </xf>
    <xf numFmtId="168" fontId="13" fillId="0" borderId="58" xfId="0" applyNumberFormat="1" applyFont="1" applyBorder="1" applyAlignment="1">
      <alignment horizontal="center" vertical="center" shrinkToFit="1"/>
    </xf>
    <xf numFmtId="0" fontId="0" fillId="0" borderId="45" xfId="0" applyBorder="1" applyAlignment="1">
      <alignment horizontal="center"/>
    </xf>
    <xf numFmtId="0" fontId="5" fillId="0" borderId="45" xfId="0" applyFont="1" applyBorder="1" applyAlignment="1">
      <alignment horizontal="left" vertical="center" indent="2" shrinkToFit="1"/>
    </xf>
    <xf numFmtId="166" fontId="10" fillId="0" borderId="45" xfId="0" applyNumberFormat="1" applyFont="1" applyBorder="1" applyAlignment="1">
      <alignment horizontal="center" vertical="center" shrinkToFit="1"/>
    </xf>
    <xf numFmtId="164" fontId="3" fillId="0" borderId="45" xfId="0" applyNumberFormat="1" applyFont="1" applyBorder="1" applyAlignment="1">
      <alignment horizontal="center" vertical="center" shrinkToFit="1"/>
    </xf>
    <xf numFmtId="3" fontId="11" fillId="0" borderId="45" xfId="0" applyNumberFormat="1" applyFont="1" applyBorder="1" applyAlignment="1">
      <alignment horizontal="center" vertical="center" shrinkToFit="1"/>
    </xf>
    <xf numFmtId="167" fontId="12" fillId="0" borderId="45" xfId="0" applyNumberFormat="1" applyFont="1" applyBorder="1" applyAlignment="1">
      <alignment horizontal="center" vertical="center" shrinkToFit="1"/>
    </xf>
    <xf numFmtId="3" fontId="13" fillId="0" borderId="45" xfId="0" applyNumberFormat="1" applyFont="1" applyBorder="1" applyAlignment="1">
      <alignment horizontal="center" vertical="center" shrinkToFit="1"/>
    </xf>
    <xf numFmtId="3" fontId="14" fillId="0" borderId="45" xfId="0" applyNumberFormat="1" applyFont="1" applyBorder="1" applyAlignment="1">
      <alignment horizontal="center" vertical="center" shrinkToFit="1"/>
    </xf>
    <xf numFmtId="0" fontId="13" fillId="0" borderId="45" xfId="0" applyFont="1" applyBorder="1" applyAlignment="1">
      <alignment horizontal="center" vertical="center" shrinkToFit="1"/>
    </xf>
    <xf numFmtId="168" fontId="13" fillId="0" borderId="45" xfId="0" applyNumberFormat="1" applyFont="1" applyBorder="1" applyAlignment="1">
      <alignment horizontal="center" vertical="center" shrinkToFit="1"/>
    </xf>
    <xf numFmtId="168" fontId="13" fillId="0" borderId="59" xfId="0" applyNumberFormat="1" applyFont="1" applyBorder="1" applyAlignment="1">
      <alignment horizontal="center" vertical="center" shrinkToFit="1"/>
    </xf>
    <xf numFmtId="0" fontId="2" fillId="0" borderId="45" xfId="0" applyFont="1" applyBorder="1" applyAlignment="1">
      <alignment horizontal="left" vertical="center" wrapText="1" indent="1"/>
    </xf>
    <xf numFmtId="0" fontId="46" fillId="13" borderId="0" xfId="0" applyFont="1" applyFill="1"/>
    <xf numFmtId="0" fontId="0" fillId="13" borderId="36" xfId="0" applyFill="1" applyBorder="1"/>
    <xf numFmtId="165" fontId="0" fillId="13" borderId="0" xfId="0" applyNumberFormat="1" applyFill="1" applyAlignment="1">
      <alignment horizontal="center"/>
    </xf>
    <xf numFmtId="0" fontId="0" fillId="13" borderId="0" xfId="0" applyFill="1" applyAlignment="1">
      <alignment horizontal="center"/>
    </xf>
    <xf numFmtId="0" fontId="13" fillId="13" borderId="0" xfId="0" applyFont="1" applyFill="1" applyAlignment="1">
      <alignment horizontal="left" vertical="center" wrapText="1" indent="2"/>
    </xf>
    <xf numFmtId="0" fontId="13" fillId="13" borderId="0" xfId="0" applyFont="1" applyFill="1" applyAlignment="1">
      <alignment vertical="center" wrapText="1"/>
    </xf>
    <xf numFmtId="0" fontId="13" fillId="13" borderId="0" xfId="0" applyFont="1" applyFill="1" applyAlignment="1">
      <alignment horizontal="center" vertical="center" wrapText="1"/>
    </xf>
    <xf numFmtId="0" fontId="16" fillId="13" borderId="0" xfId="0" applyFont="1" applyFill="1" applyAlignment="1">
      <alignment vertical="center" wrapText="1"/>
    </xf>
    <xf numFmtId="0" fontId="0" fillId="13" borderId="36" xfId="0" applyFill="1" applyBorder="1" applyAlignment="1"/>
    <xf numFmtId="0" fontId="0" fillId="13" borderId="37" xfId="0" applyFill="1" applyBorder="1" applyAlignment="1"/>
    <xf numFmtId="0" fontId="0" fillId="13" borderId="35" xfId="0" applyFill="1" applyBorder="1" applyAlignment="1"/>
    <xf numFmtId="165" fontId="23" fillId="2" borderId="0" xfId="0" applyNumberFormat="1" applyFont="1" applyFill="1" applyAlignment="1">
      <alignment horizontal="center"/>
    </xf>
    <xf numFmtId="0" fontId="23" fillId="2" borderId="0" xfId="0" applyFont="1" applyFill="1" applyAlignment="1">
      <alignment horizontal="center"/>
    </xf>
    <xf numFmtId="0" fontId="17" fillId="2" borderId="13" xfId="0" applyFont="1" applyFill="1" applyBorder="1" applyAlignment="1">
      <alignment horizontal="center" vertical="center" wrapText="1"/>
    </xf>
    <xf numFmtId="0" fontId="17" fillId="2" borderId="13" xfId="0" applyFont="1" applyFill="1" applyBorder="1" applyAlignment="1">
      <alignment vertical="center" wrapText="1"/>
    </xf>
    <xf numFmtId="165" fontId="23" fillId="2" borderId="1" xfId="0" applyNumberFormat="1" applyFont="1" applyFill="1" applyBorder="1" applyAlignment="1">
      <alignment horizontal="center"/>
    </xf>
    <xf numFmtId="0" fontId="23" fillId="2" borderId="21" xfId="0" applyFont="1" applyFill="1" applyBorder="1" applyAlignment="1">
      <alignment horizontal="center"/>
    </xf>
    <xf numFmtId="0" fontId="27" fillId="2" borderId="22" xfId="0" applyFont="1" applyFill="1" applyBorder="1" applyAlignment="1">
      <alignment horizontal="center" vertical="center" wrapText="1"/>
    </xf>
    <xf numFmtId="0" fontId="27" fillId="2" borderId="23" xfId="0" applyFont="1" applyFill="1" applyBorder="1" applyAlignment="1">
      <alignment horizontal="center" vertical="center" wrapText="1"/>
    </xf>
    <xf numFmtId="0" fontId="23" fillId="2" borderId="53" xfId="0" applyFont="1" applyFill="1" applyBorder="1" applyAlignment="1">
      <alignment horizontal="center" vertical="center" wrapText="1"/>
    </xf>
    <xf numFmtId="0" fontId="0" fillId="0" borderId="23" xfId="0" applyBorder="1" applyAlignment="1">
      <alignment vertical="center" wrapText="1"/>
    </xf>
    <xf numFmtId="0" fontId="24" fillId="2" borderId="25" xfId="0" applyFont="1" applyFill="1" applyBorder="1" applyAlignment="1">
      <alignment horizontal="center" vertical="center" wrapText="1"/>
    </xf>
    <xf numFmtId="0" fontId="24" fillId="2" borderId="26" xfId="0" applyFont="1" applyFill="1" applyBorder="1" applyAlignment="1">
      <alignment horizontal="center" vertical="center" wrapText="1"/>
    </xf>
    <xf numFmtId="0" fontId="24" fillId="2" borderId="22" xfId="0" applyFont="1" applyFill="1" applyBorder="1" applyAlignment="1">
      <alignment horizontal="center" vertical="center" wrapText="1"/>
    </xf>
    <xf numFmtId="0" fontId="31" fillId="0" borderId="0" xfId="1" applyFont="1" applyAlignment="1">
      <alignment horizontal="center"/>
    </xf>
    <xf numFmtId="165" fontId="1" fillId="0" borderId="0" xfId="1" applyNumberFormat="1" applyAlignment="1">
      <alignment horizontal="center"/>
    </xf>
    <xf numFmtId="2" fontId="1" fillId="0" borderId="0" xfId="1" applyNumberFormat="1" applyAlignment="1">
      <alignment horizontal="center"/>
    </xf>
    <xf numFmtId="0" fontId="0" fillId="2" borderId="0" xfId="0" applyFill="1"/>
    <xf numFmtId="0" fontId="46" fillId="2" borderId="1" xfId="0" applyFont="1" applyFill="1" applyBorder="1" applyAlignment="1">
      <alignment horizontal="center"/>
    </xf>
  </cellXfs>
  <cellStyles count="2">
    <cellStyle name="Обычный" xfId="0" builtinId="0"/>
    <cellStyle name="Обычный 2" xfId="1" xr:uid="{4553221D-827E-4F02-BDAB-CD626137FF82}"/>
  </cellStyles>
  <dxfs count="595"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9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6" tint="0.79998168889431442"/>
        </patternFill>
      </fill>
    </dxf>
    <dxf>
      <fill>
        <patternFill>
          <bgColor theme="9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6" tint="0.79998168889431442"/>
        </patternFill>
      </fill>
    </dxf>
    <dxf>
      <fill>
        <patternFill>
          <bgColor theme="9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6" tint="0.79998168889431442"/>
        </patternFill>
      </fill>
    </dxf>
    <dxf>
      <fill>
        <patternFill>
          <bgColor theme="9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6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9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6" tint="0.79998168889431442"/>
        </patternFill>
      </fill>
    </dxf>
    <dxf>
      <fill>
        <patternFill>
          <bgColor theme="9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6" tint="0.79998168889431442"/>
        </patternFill>
      </fill>
    </dxf>
    <dxf>
      <fill>
        <patternFill>
          <bgColor theme="9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6" tint="0.79998168889431442"/>
        </patternFill>
      </fill>
    </dxf>
    <dxf>
      <fill>
        <patternFill>
          <bgColor theme="9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6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9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6" tint="0.79998168889431442"/>
        </patternFill>
      </fill>
    </dxf>
    <dxf>
      <fill>
        <patternFill>
          <bgColor theme="9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6" tint="0.79998168889431442"/>
        </patternFill>
      </fill>
    </dxf>
    <dxf>
      <fill>
        <patternFill>
          <bgColor theme="9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6" tint="0.79998168889431442"/>
        </patternFill>
      </fill>
    </dxf>
    <dxf>
      <fill>
        <patternFill>
          <bgColor theme="9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6" tint="0.79998168889431442"/>
        </patternFill>
      </fill>
    </dxf>
    <dxf>
      <fill>
        <patternFill>
          <bgColor theme="9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6" tint="0.79998168889431442"/>
        </patternFill>
      </fill>
    </dxf>
    <dxf>
      <fill>
        <patternFill>
          <bgColor theme="9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6" tint="0.79998168889431442"/>
        </patternFill>
      </fill>
    </dxf>
    <dxf>
      <fill>
        <patternFill>
          <bgColor theme="9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6" tint="0.79998168889431442"/>
        </patternFill>
      </fill>
    </dxf>
    <dxf>
      <fill>
        <patternFill>
          <bgColor theme="9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6" tint="0.79998168889431442"/>
        </patternFill>
      </fill>
    </dxf>
    <dxf>
      <fill>
        <patternFill>
          <bgColor theme="9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6" tint="0.79998168889431442"/>
        </patternFill>
      </fill>
    </dxf>
    <dxf>
      <fill>
        <patternFill>
          <bgColor theme="9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6" tint="0.79998168889431442"/>
        </patternFill>
      </fill>
    </dxf>
    <dxf>
      <fill>
        <patternFill>
          <bgColor theme="9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6" tint="0.79998168889431442"/>
        </patternFill>
      </fill>
    </dxf>
    <dxf>
      <fill>
        <patternFill>
          <bgColor theme="9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6" tint="0.79998168889431442"/>
        </patternFill>
      </fill>
    </dxf>
    <dxf>
      <fill>
        <patternFill>
          <bgColor theme="9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6" tint="0.79998168889431442"/>
        </patternFill>
      </fill>
    </dxf>
    <dxf>
      <fill>
        <patternFill>
          <bgColor theme="9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6" tint="0.79998168889431442"/>
        </patternFill>
      </fill>
    </dxf>
    <dxf>
      <fill>
        <patternFill>
          <bgColor theme="9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6" tint="0.79998168889431442"/>
        </patternFill>
      </fill>
    </dxf>
    <dxf>
      <fill>
        <patternFill>
          <bgColor theme="9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6" tint="0.79998168889431442"/>
        </patternFill>
      </fill>
    </dxf>
    <dxf>
      <fill>
        <patternFill>
          <bgColor theme="9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6" tint="0.79998168889431442"/>
        </patternFill>
      </fill>
    </dxf>
    <dxf>
      <fill>
        <patternFill>
          <bgColor theme="9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6" tint="0.79998168889431442"/>
        </patternFill>
      </fill>
    </dxf>
    <dxf>
      <fill>
        <patternFill>
          <bgColor theme="9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6" tint="0.79998168889431442"/>
        </patternFill>
      </fill>
    </dxf>
    <dxf>
      <fill>
        <patternFill>
          <bgColor theme="9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6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9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6" tint="0.79998168889431442"/>
        </patternFill>
      </fill>
    </dxf>
    <dxf>
      <fill>
        <patternFill>
          <bgColor theme="9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6" tint="0.79998168889431442"/>
        </patternFill>
      </fill>
    </dxf>
    <dxf>
      <fill>
        <patternFill>
          <bgColor theme="9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6" tint="0.79998168889431442"/>
        </patternFill>
      </fill>
    </dxf>
    <dxf>
      <fill>
        <patternFill>
          <bgColor theme="9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6" tint="0.79998168889431442"/>
        </patternFill>
      </fill>
    </dxf>
    <dxf>
      <fill>
        <patternFill>
          <bgColor theme="9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6" tint="0.79998168889431442"/>
        </patternFill>
      </fill>
    </dxf>
    <dxf>
      <fill>
        <patternFill>
          <bgColor theme="9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6" tint="0.79998168889431442"/>
        </patternFill>
      </fill>
    </dxf>
    <dxf>
      <fill>
        <patternFill>
          <bgColor theme="9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6" tint="0.79998168889431442"/>
        </patternFill>
      </fill>
    </dxf>
    <dxf>
      <fill>
        <patternFill>
          <bgColor theme="9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6" tint="0.79998168889431442"/>
        </patternFill>
      </fill>
    </dxf>
    <dxf>
      <fill>
        <patternFill>
          <bgColor theme="9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6" tint="0.79998168889431442"/>
        </patternFill>
      </fill>
    </dxf>
    <dxf>
      <fill>
        <patternFill>
          <bgColor theme="9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6" tint="0.79998168889431442"/>
        </patternFill>
      </fill>
    </dxf>
    <dxf>
      <fill>
        <patternFill>
          <bgColor theme="9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6" tint="0.79998168889431442"/>
        </patternFill>
      </fill>
    </dxf>
    <dxf>
      <fill>
        <patternFill>
          <bgColor theme="9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6" tint="0.79998168889431442"/>
        </patternFill>
      </fill>
    </dxf>
    <dxf>
      <fill>
        <patternFill>
          <bgColor theme="9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6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9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6" tint="0.79998168889431442"/>
        </patternFill>
      </fill>
    </dxf>
    <dxf>
      <fill>
        <patternFill>
          <bgColor theme="9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6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9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6" tint="0.79998168889431442"/>
        </patternFill>
      </fill>
    </dxf>
    <dxf>
      <fill>
        <patternFill>
          <bgColor theme="9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6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9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6" tint="0.79998168889431442"/>
        </patternFill>
      </fill>
    </dxf>
    <dxf>
      <fill>
        <patternFill>
          <bgColor theme="9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6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9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6" tint="0.79998168889431442"/>
        </patternFill>
      </fill>
    </dxf>
    <dxf>
      <fill>
        <patternFill>
          <bgColor theme="9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6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9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6" tint="0.79998168889431442"/>
        </patternFill>
      </fill>
    </dxf>
    <dxf>
      <fill>
        <patternFill>
          <bgColor theme="9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6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9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6" tint="0.79998168889431442"/>
        </patternFill>
      </fill>
    </dxf>
    <dxf>
      <fill>
        <patternFill>
          <bgColor theme="9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6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9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6" tint="0.79998168889431442"/>
        </patternFill>
      </fill>
    </dxf>
    <dxf>
      <fill>
        <patternFill>
          <bgColor theme="9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6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9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6" tint="0.79998168889431442"/>
        </patternFill>
      </fill>
    </dxf>
    <dxf>
      <fill>
        <patternFill>
          <bgColor theme="9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6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9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6" tint="0.79998168889431442"/>
        </patternFill>
      </fill>
    </dxf>
    <dxf>
      <fill>
        <patternFill>
          <bgColor theme="9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6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9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6" tint="0.79998168889431442"/>
        </patternFill>
      </fill>
    </dxf>
    <dxf>
      <fill>
        <patternFill>
          <bgColor theme="9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6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9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6" tint="0.79998168889431442"/>
        </patternFill>
      </fill>
    </dxf>
    <dxf>
      <fill>
        <patternFill>
          <bgColor theme="9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6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9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6" tint="0.79998168889431442"/>
        </patternFill>
      </fill>
    </dxf>
    <dxf>
      <fill>
        <patternFill>
          <bgColor theme="9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6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9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6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9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6" tint="0.79998168889431442"/>
        </patternFill>
      </fill>
    </dxf>
    <dxf>
      <fill>
        <patternFill>
          <bgColor theme="9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6" tint="0.79998168889431442"/>
        </patternFill>
      </fill>
    </dxf>
    <dxf>
      <fill>
        <patternFill>
          <bgColor theme="9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6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9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6" tint="0.79998168889431442"/>
        </patternFill>
      </fill>
    </dxf>
    <dxf>
      <fill>
        <patternFill>
          <bgColor theme="9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6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9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6" tint="0.79998168889431442"/>
        </patternFill>
      </fill>
    </dxf>
    <dxf>
      <fill>
        <patternFill>
          <bgColor theme="9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6" tint="0.79998168889431442"/>
        </patternFill>
      </fill>
    </dxf>
    <dxf>
      <fill>
        <patternFill>
          <bgColor theme="9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6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9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9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6" tint="0.79998168889431442"/>
        </patternFill>
      </fill>
    </dxf>
    <dxf>
      <fill>
        <patternFill>
          <bgColor theme="9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6" tint="0.79998168889431442"/>
        </patternFill>
      </fill>
    </dxf>
    <dxf>
      <fill>
        <patternFill>
          <bgColor theme="9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6" tint="0.79998168889431442"/>
        </patternFill>
      </fill>
    </dxf>
    <dxf>
      <fill>
        <patternFill>
          <bgColor theme="9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6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9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6" tint="0.79998168889431442"/>
        </patternFill>
      </fill>
    </dxf>
    <dxf>
      <fill>
        <patternFill>
          <bgColor theme="9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6" tint="0.79998168889431442"/>
        </patternFill>
      </fill>
    </dxf>
    <dxf>
      <fill>
        <patternFill>
          <bgColor theme="9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6" tint="0.79998168889431442"/>
        </patternFill>
      </fill>
    </dxf>
    <dxf>
      <fill>
        <patternFill>
          <bgColor theme="9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6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9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6" tint="0.79998168889431442"/>
        </patternFill>
      </fill>
    </dxf>
    <dxf>
      <fill>
        <patternFill>
          <bgColor theme="9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6" tint="0.79998168889431442"/>
        </patternFill>
      </fill>
    </dxf>
    <dxf>
      <fill>
        <patternFill>
          <bgColor theme="9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6" tint="0.79998168889431442"/>
        </patternFill>
      </fill>
    </dxf>
    <dxf>
      <fill>
        <patternFill>
          <bgColor theme="9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6" tint="0.79998168889431442"/>
        </patternFill>
      </fill>
    </dxf>
    <dxf>
      <fill>
        <patternFill>
          <bgColor theme="9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6" tint="0.79998168889431442"/>
        </patternFill>
      </fill>
    </dxf>
    <dxf>
      <fill>
        <patternFill>
          <bgColor theme="9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6" tint="0.79998168889431442"/>
        </patternFill>
      </fill>
    </dxf>
    <dxf>
      <fill>
        <patternFill>
          <bgColor theme="9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6" tint="0.79998168889431442"/>
        </patternFill>
      </fill>
    </dxf>
    <dxf>
      <fill>
        <patternFill>
          <bgColor theme="9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6" tint="0.79998168889431442"/>
        </patternFill>
      </fill>
    </dxf>
    <dxf>
      <fill>
        <patternFill>
          <bgColor theme="9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6" tint="0.79998168889431442"/>
        </patternFill>
      </fill>
    </dxf>
    <dxf>
      <fill>
        <patternFill>
          <bgColor theme="9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6" tint="0.79998168889431442"/>
        </patternFill>
      </fill>
    </dxf>
    <dxf>
      <fill>
        <patternFill>
          <bgColor theme="9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6" tint="0.79998168889431442"/>
        </patternFill>
      </fill>
    </dxf>
    <dxf>
      <fill>
        <patternFill>
          <bgColor theme="9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6" tint="0.79998168889431442"/>
        </patternFill>
      </fill>
    </dxf>
    <dxf>
      <fill>
        <patternFill>
          <bgColor theme="9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6" tint="0.79998168889431442"/>
        </patternFill>
      </fill>
    </dxf>
    <dxf>
      <fill>
        <patternFill>
          <bgColor theme="9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6" tint="0.79998168889431442"/>
        </patternFill>
      </fill>
    </dxf>
    <dxf>
      <fill>
        <patternFill>
          <bgColor theme="9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6" tint="0.79998168889431442"/>
        </patternFill>
      </fill>
    </dxf>
    <dxf>
      <fill>
        <patternFill>
          <bgColor theme="9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6" tint="0.79998168889431442"/>
        </patternFill>
      </fill>
    </dxf>
    <dxf>
      <fill>
        <patternFill>
          <bgColor theme="9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6" tint="0.79998168889431442"/>
        </patternFill>
      </fill>
    </dxf>
    <dxf>
      <fill>
        <patternFill>
          <bgColor theme="9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6" tint="0.79998168889431442"/>
        </patternFill>
      </fill>
    </dxf>
    <dxf>
      <fill>
        <patternFill>
          <bgColor theme="9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6" tint="0.79998168889431442"/>
        </patternFill>
      </fill>
    </dxf>
    <dxf>
      <fill>
        <patternFill>
          <bgColor theme="9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6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9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6" tint="0.79998168889431442"/>
        </patternFill>
      </fill>
    </dxf>
    <dxf>
      <fill>
        <patternFill>
          <bgColor theme="9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6" tint="0.79998168889431442"/>
        </patternFill>
      </fill>
    </dxf>
    <dxf>
      <fill>
        <patternFill>
          <bgColor theme="9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6" tint="0.79998168889431442"/>
        </patternFill>
      </fill>
    </dxf>
    <dxf>
      <fill>
        <patternFill>
          <bgColor theme="9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6" tint="0.79998168889431442"/>
        </patternFill>
      </fill>
    </dxf>
    <dxf>
      <fill>
        <patternFill>
          <bgColor theme="9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6" tint="0.79998168889431442"/>
        </patternFill>
      </fill>
    </dxf>
    <dxf>
      <fill>
        <patternFill>
          <bgColor theme="9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6" tint="0.79998168889431442"/>
        </patternFill>
      </fill>
    </dxf>
    <dxf>
      <fill>
        <patternFill>
          <bgColor theme="9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6" tint="0.79998168889431442"/>
        </patternFill>
      </fill>
    </dxf>
    <dxf>
      <fill>
        <patternFill>
          <bgColor theme="9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6" tint="0.79998168889431442"/>
        </patternFill>
      </fill>
    </dxf>
    <dxf>
      <fill>
        <patternFill>
          <bgColor theme="9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6" tint="0.79998168889431442"/>
        </patternFill>
      </fill>
    </dxf>
    <dxf>
      <fill>
        <patternFill>
          <bgColor theme="9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6" tint="0.79998168889431442"/>
        </patternFill>
      </fill>
    </dxf>
    <dxf>
      <fill>
        <patternFill>
          <bgColor theme="9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6" tint="0.79998168889431442"/>
        </patternFill>
      </fill>
    </dxf>
    <dxf>
      <fill>
        <patternFill>
          <bgColor theme="9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6" tint="0.79998168889431442"/>
        </patternFill>
      </fill>
    </dxf>
    <dxf>
      <fill>
        <patternFill>
          <bgColor theme="9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6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9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6" tint="0.79998168889431442"/>
        </patternFill>
      </fill>
    </dxf>
    <dxf>
      <fill>
        <patternFill>
          <bgColor theme="9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6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9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6" tint="0.79998168889431442"/>
        </patternFill>
      </fill>
    </dxf>
    <dxf>
      <fill>
        <patternFill>
          <bgColor theme="9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6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9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6" tint="0.79998168889431442"/>
        </patternFill>
      </fill>
    </dxf>
    <dxf>
      <fill>
        <patternFill>
          <bgColor theme="9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6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9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6" tint="0.79998168889431442"/>
        </patternFill>
      </fill>
    </dxf>
    <dxf>
      <fill>
        <patternFill>
          <bgColor theme="9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6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9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6" tint="0.79998168889431442"/>
        </patternFill>
      </fill>
    </dxf>
    <dxf>
      <fill>
        <patternFill>
          <bgColor theme="9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6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9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6" tint="0.79998168889431442"/>
        </patternFill>
      </fill>
    </dxf>
    <dxf>
      <fill>
        <patternFill>
          <bgColor theme="9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6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9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6" tint="0.79998168889431442"/>
        </patternFill>
      </fill>
    </dxf>
    <dxf>
      <fill>
        <patternFill>
          <bgColor theme="9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6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9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6" tint="0.79998168889431442"/>
        </patternFill>
      </fill>
    </dxf>
    <dxf>
      <fill>
        <patternFill>
          <bgColor theme="9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6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9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6" tint="0.79998168889431442"/>
        </patternFill>
      </fill>
    </dxf>
    <dxf>
      <fill>
        <patternFill>
          <bgColor theme="9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6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9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6" tint="0.79998168889431442"/>
        </patternFill>
      </fill>
    </dxf>
    <dxf>
      <fill>
        <patternFill>
          <bgColor theme="9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6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9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6" tint="0.79998168889431442"/>
        </patternFill>
      </fill>
    </dxf>
    <dxf>
      <fill>
        <patternFill>
          <bgColor theme="9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6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9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6" tint="0.79998168889431442"/>
        </patternFill>
      </fill>
    </dxf>
    <dxf>
      <fill>
        <patternFill>
          <bgColor theme="9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6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9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6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9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6" tint="0.79998168889431442"/>
        </patternFill>
      </fill>
    </dxf>
    <dxf>
      <fill>
        <patternFill>
          <bgColor theme="9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6" tint="0.79998168889431442"/>
        </patternFill>
      </fill>
    </dxf>
    <dxf>
      <fill>
        <patternFill>
          <bgColor theme="9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6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9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6" tint="0.79998168889431442"/>
        </patternFill>
      </fill>
    </dxf>
    <dxf>
      <fill>
        <patternFill>
          <bgColor theme="9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6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9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6" tint="0.79998168889431442"/>
        </patternFill>
      </fill>
    </dxf>
    <dxf>
      <fill>
        <patternFill>
          <bgColor theme="9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6" tint="0.79998168889431442"/>
        </patternFill>
      </fill>
    </dxf>
    <dxf>
      <fill>
        <patternFill>
          <bgColor theme="9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6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838"/>
  <sheetViews>
    <sheetView tabSelected="1" workbookViewId="0">
      <pane xSplit="6" ySplit="9" topLeftCell="G10" activePane="bottomRight" state="frozen"/>
      <selection pane="topRight" activeCell="G1" sqref="G1"/>
      <selection pane="bottomLeft" activeCell="A10" sqref="A10"/>
      <selection pane="bottomRight" activeCell="G10" sqref="G10"/>
    </sheetView>
  </sheetViews>
  <sheetFormatPr defaultRowHeight="15" x14ac:dyDescent="0.25"/>
  <cols>
    <col min="1" max="1" width="2.85546875" customWidth="1"/>
    <col min="2" max="2" width="0" hidden="1" customWidth="1"/>
    <col min="3" max="3" width="3.28515625" style="172" customWidth="1"/>
    <col min="4" max="4" width="41.140625" customWidth="1"/>
    <col min="5" max="5" width="9.140625" style="5" hidden="1" customWidth="1"/>
    <col min="6" max="6" width="5" style="2" hidden="1" customWidth="1"/>
    <col min="7" max="7" width="9.140625" style="31" customWidth="1"/>
    <col min="8" max="9" width="9.140625" style="2" hidden="1" customWidth="1"/>
    <col min="10" max="10" width="7.140625" style="21" hidden="1" customWidth="1"/>
    <col min="11" max="11" width="9.7109375" style="20" customWidth="1"/>
    <col min="12" max="12" width="0" style="21" hidden="1" customWidth="1"/>
    <col min="13" max="13" width="11.5703125" style="22" customWidth="1"/>
    <col min="14" max="14" width="10" style="21" customWidth="1"/>
    <col min="15" max="15" width="7.42578125" style="21" customWidth="1"/>
    <col min="16" max="16" width="7.42578125" style="21" hidden="1" customWidth="1"/>
    <col min="17" max="17" width="6.140625" style="21" hidden="1" customWidth="1"/>
    <col min="18" max="18" width="8" style="21" customWidth="1"/>
    <col min="19" max="19" width="10.28515625" style="21" customWidth="1"/>
    <col min="20" max="20" width="7.5703125" style="21" customWidth="1"/>
    <col min="21" max="21" width="15.7109375" style="21" customWidth="1"/>
    <col min="22" max="22" width="7.5703125" style="20" hidden="1" customWidth="1"/>
    <col min="23" max="23" width="3" style="21" hidden="1" customWidth="1"/>
    <col min="24" max="24" width="8.140625" style="22" hidden="1" customWidth="1"/>
  </cols>
  <sheetData>
    <row r="1" spans="3:24" ht="8.25" customHeight="1" x14ac:dyDescent="0.25"/>
    <row r="2" spans="3:24" ht="19.5" customHeight="1" x14ac:dyDescent="0.25">
      <c r="C2" s="59" t="s">
        <v>820</v>
      </c>
      <c r="D2" s="60"/>
      <c r="E2" s="60"/>
      <c r="F2" s="60"/>
      <c r="G2" s="60"/>
      <c r="H2" s="60"/>
      <c r="I2" s="60"/>
      <c r="J2" s="60"/>
      <c r="K2" s="60"/>
      <c r="L2" s="60"/>
      <c r="M2" s="190"/>
      <c r="N2" s="190"/>
      <c r="O2" s="190"/>
      <c r="P2" s="190"/>
      <c r="Q2" s="190"/>
      <c r="R2" s="190"/>
      <c r="S2" s="190"/>
      <c r="T2" s="8"/>
      <c r="U2" s="8"/>
      <c r="V2" s="8"/>
      <c r="W2" s="8"/>
      <c r="X2"/>
    </row>
    <row r="3" spans="3:24" ht="26.25" customHeight="1" x14ac:dyDescent="0.25">
      <c r="C3" s="61" t="s">
        <v>857</v>
      </c>
      <c r="D3" s="60"/>
      <c r="E3" s="60"/>
      <c r="F3" s="60"/>
      <c r="G3" s="60"/>
      <c r="H3" s="60"/>
      <c r="I3" s="60"/>
      <c r="J3" s="60"/>
      <c r="K3" s="60"/>
      <c r="L3" s="60"/>
      <c r="M3" s="190"/>
      <c r="N3" s="190"/>
      <c r="O3" s="190"/>
      <c r="P3" s="190"/>
      <c r="Q3" s="190"/>
      <c r="R3" s="190"/>
      <c r="S3" s="190"/>
      <c r="T3" s="9"/>
      <c r="U3" s="9"/>
      <c r="V3" s="9"/>
      <c r="W3" s="9"/>
      <c r="X3"/>
    </row>
    <row r="4" spans="3:24" ht="18.75" customHeight="1" thickBot="1" x14ac:dyDescent="0.3">
      <c r="C4" s="62" t="s">
        <v>819</v>
      </c>
      <c r="D4" s="60"/>
      <c r="E4" s="60"/>
      <c r="F4" s="60"/>
      <c r="G4" s="60"/>
      <c r="H4" s="60"/>
      <c r="I4" s="60"/>
      <c r="J4" s="60"/>
      <c r="K4" s="60"/>
      <c r="L4" s="60"/>
      <c r="M4" s="190"/>
      <c r="N4" s="190"/>
      <c r="O4" s="190"/>
      <c r="P4" s="190"/>
      <c r="Q4" s="190"/>
      <c r="R4" s="190"/>
      <c r="S4" s="190"/>
      <c r="T4" s="10"/>
      <c r="U4" s="10"/>
      <c r="V4" s="10"/>
      <c r="W4" s="10"/>
      <c r="X4"/>
    </row>
    <row r="5" spans="3:24" ht="15" customHeight="1" x14ac:dyDescent="0.25">
      <c r="C5" s="165" t="s">
        <v>815</v>
      </c>
      <c r="D5" s="250" t="s">
        <v>814</v>
      </c>
      <c r="E5" s="240"/>
      <c r="F5" s="241"/>
      <c r="G5" s="73" t="s">
        <v>816</v>
      </c>
      <c r="H5" s="241"/>
      <c r="I5" s="241"/>
      <c r="J5" s="82" t="s">
        <v>817</v>
      </c>
      <c r="K5" s="76" t="s">
        <v>818</v>
      </c>
      <c r="L5" s="79" t="s">
        <v>811</v>
      </c>
      <c r="M5" s="85" t="s">
        <v>821</v>
      </c>
      <c r="N5" s="86"/>
      <c r="O5" s="91" t="s">
        <v>812</v>
      </c>
      <c r="P5" s="68" t="s">
        <v>813</v>
      </c>
      <c r="Q5" s="96"/>
      <c r="R5" s="100" t="s">
        <v>859</v>
      </c>
      <c r="S5" s="71" t="s">
        <v>858</v>
      </c>
      <c r="T5" s="95">
        <v>2026</v>
      </c>
      <c r="U5" s="248"/>
      <c r="V5" s="182" t="s">
        <v>830</v>
      </c>
      <c r="W5" s="183" t="s">
        <v>831</v>
      </c>
      <c r="X5" s="184" t="s">
        <v>832</v>
      </c>
    </row>
    <row r="6" spans="3:24" ht="15" customHeight="1" x14ac:dyDescent="0.25">
      <c r="C6" s="166"/>
      <c r="D6" s="251"/>
      <c r="E6" s="240"/>
      <c r="F6" s="241"/>
      <c r="G6" s="74"/>
      <c r="H6" s="241"/>
      <c r="I6" s="241"/>
      <c r="J6" s="83"/>
      <c r="K6" s="77"/>
      <c r="L6" s="80"/>
      <c r="M6" s="87"/>
      <c r="N6" s="88"/>
      <c r="O6" s="242"/>
      <c r="P6" s="69"/>
      <c r="Q6" s="97"/>
      <c r="R6" s="101"/>
      <c r="S6" s="72"/>
      <c r="T6" s="191">
        <v>1</v>
      </c>
      <c r="U6" s="192"/>
      <c r="V6" s="185"/>
      <c r="W6" s="175"/>
      <c r="X6" s="186"/>
    </row>
    <row r="7" spans="3:24" ht="26.25" customHeight="1" x14ac:dyDescent="0.25">
      <c r="C7" s="166"/>
      <c r="D7" s="251"/>
      <c r="E7" s="240"/>
      <c r="F7" s="241"/>
      <c r="G7" s="74"/>
      <c r="H7" s="241"/>
      <c r="I7" s="241"/>
      <c r="J7" s="83"/>
      <c r="K7" s="77"/>
      <c r="L7" s="80"/>
      <c r="M7" s="87"/>
      <c r="N7" s="88"/>
      <c r="O7" s="242"/>
      <c r="P7" s="69"/>
      <c r="Q7" s="97"/>
      <c r="R7" s="101"/>
      <c r="S7" s="72"/>
      <c r="T7" s="173" t="s">
        <v>863</v>
      </c>
      <c r="U7" s="193"/>
      <c r="V7" s="185"/>
      <c r="W7" s="175"/>
      <c r="X7" s="186"/>
    </row>
    <row r="8" spans="3:24" ht="24.75" customHeight="1" x14ac:dyDescent="0.25">
      <c r="C8" s="166"/>
      <c r="D8" s="251"/>
      <c r="E8" s="240"/>
      <c r="F8" s="241"/>
      <c r="G8" s="74"/>
      <c r="H8" s="241"/>
      <c r="I8" s="241"/>
      <c r="J8" s="83"/>
      <c r="K8" s="77"/>
      <c r="L8" s="80"/>
      <c r="M8" s="87"/>
      <c r="N8" s="88"/>
      <c r="O8" s="243"/>
      <c r="P8" s="69"/>
      <c r="Q8" s="97"/>
      <c r="R8" s="101"/>
      <c r="S8" s="72"/>
      <c r="T8" s="174"/>
      <c r="U8" s="194"/>
      <c r="V8" s="185"/>
      <c r="W8" s="175"/>
      <c r="X8" s="186"/>
    </row>
    <row r="9" spans="3:24" ht="15.75" customHeight="1" thickBot="1" x14ac:dyDescent="0.3">
      <c r="C9" s="167"/>
      <c r="D9" s="252"/>
      <c r="E9" s="244" t="s">
        <v>809</v>
      </c>
      <c r="F9" s="245" t="s">
        <v>808</v>
      </c>
      <c r="G9" s="75"/>
      <c r="H9" s="241" t="s">
        <v>856</v>
      </c>
      <c r="I9" s="241" t="s">
        <v>810</v>
      </c>
      <c r="J9" s="84"/>
      <c r="K9" s="78"/>
      <c r="L9" s="81"/>
      <c r="M9" s="89"/>
      <c r="N9" s="90"/>
      <c r="O9" s="249"/>
      <c r="P9" s="70"/>
      <c r="Q9" s="98"/>
      <c r="R9" s="246"/>
      <c r="S9" s="247"/>
      <c r="T9" s="195" t="s">
        <v>833</v>
      </c>
      <c r="U9" s="196"/>
      <c r="V9" s="187"/>
      <c r="W9" s="188"/>
      <c r="X9" s="189"/>
    </row>
    <row r="10" spans="3:24" x14ac:dyDescent="0.25">
      <c r="C10" s="168">
        <f>C9+1</f>
        <v>1</v>
      </c>
      <c r="D10" s="3" t="s">
        <v>119</v>
      </c>
      <c r="E10" s="7">
        <v>5</v>
      </c>
      <c r="F10" s="26" t="s">
        <v>807</v>
      </c>
      <c r="G10" s="29" t="str">
        <f>TEXT(E10,"0,0") &amp; F10</f>
        <v>5,0</v>
      </c>
      <c r="H10" s="2">
        <f>IF(M10&gt;0,1,0)</f>
        <v>1</v>
      </c>
      <c r="I10" s="2">
        <f>IF(F10="",E10,E10+0.1)</f>
        <v>5</v>
      </c>
      <c r="J10" s="12"/>
      <c r="K10" s="18">
        <v>1</v>
      </c>
      <c r="L10" s="11" t="str">
        <f>IF(V10=0," ",IF(V10-K10=0," ",V10-K10))</f>
        <v xml:space="preserve"> </v>
      </c>
      <c r="M10" s="27">
        <f>U10</f>
        <v>225</v>
      </c>
      <c r="N10" s="13">
        <f>M10-X10</f>
        <v>225</v>
      </c>
      <c r="O10" s="14" t="str">
        <f>IF(SUMIF(T10:U10,"&lt;0")&lt;&gt;0,SUMIF(T10:U10,"&lt;0")*(-1)," ")</f>
        <v xml:space="preserve"> </v>
      </c>
      <c r="P10" s="15">
        <f>AB10+AD10+AF10+AH10+AJ10+AL10+AN10+AP10+AR10+AT10+AV10+AX10+AZ10+BB10+BD10+BF10+BH10+BJ10+BL10+BN10+BP10+BR10+BT10+BV10+BX10+BZ10+CB10+CD10+CF10+CH10+CJ10+CL10+CN10+CP10+CR10+CT10+CV10+CX10+CZ10+DB10+DD10+DF10+DH10+DJ10+DL10+DN10+DP10+DR10+DT10+DV10+DX10+DZ10+EB10+ED10+EF10+EH10+EJ10+EL10+EN10+EP10+ER10+ET10+EV10+EX10+EZ10+FB10+FD10+FF10+FH10+FJ10+FL10+FN10+FP10+FR10+FT10+FV10+FX10+FZ10+GB10+GD10+GF10</f>
        <v>0</v>
      </c>
      <c r="Q10" s="99">
        <f>P10-GO10</f>
        <v>0</v>
      </c>
      <c r="R10" s="102">
        <f>ROUNDUP(COUNTIF(T10:U10,"&gt; 0")/2,0)</f>
        <v>1</v>
      </c>
      <c r="S10" s="17">
        <f>IF(R10=0,"-",IF(R10-X10&gt;8,M10/(8+X10),M10/R10))</f>
        <v>225</v>
      </c>
      <c r="T10" s="102">
        <f>IFERROR(VLOOKUP(D10,'Ласт турнир'!A$2:C$129,2,FALSE),"")</f>
        <v>1</v>
      </c>
      <c r="U10" s="14">
        <f>IFERROR(VLOOKUP(D10,'Ласт турнир'!A$2:C$129,3,FALSE),0)</f>
        <v>225</v>
      </c>
      <c r="V10" s="181"/>
      <c r="W10" s="177" t="str">
        <f>IF(GP10=0," ",IF(GP10-V10=0," ",GP10-V10))</f>
        <v xml:space="preserve"> </v>
      </c>
      <c r="X10" s="178"/>
    </row>
    <row r="11" spans="3:24" x14ac:dyDescent="0.25">
      <c r="C11" s="168">
        <f>C10+1</f>
        <v>2</v>
      </c>
      <c r="D11" s="3" t="s">
        <v>340</v>
      </c>
      <c r="E11" s="7">
        <v>3</v>
      </c>
      <c r="F11" s="26" t="s">
        <v>808</v>
      </c>
      <c r="G11" s="29" t="str">
        <f>TEXT(E11,"0,0") &amp; F11</f>
        <v>3,0*</v>
      </c>
      <c r="H11" s="2">
        <f>IF(M11&gt;0,1,0)</f>
        <v>1</v>
      </c>
      <c r="I11" s="2">
        <f>IF(F11="",E11,E11+0.1)</f>
        <v>3.1</v>
      </c>
      <c r="J11" s="12"/>
      <c r="K11" s="18">
        <f t="shared" ref="K11:K42" si="0">IF(M11 &gt; 0, K10+1, "n/a")</f>
        <v>2</v>
      </c>
      <c r="L11" s="11" t="str">
        <f>IF(V11=0," ",IF(V11-K11=0," ",V11-K11))</f>
        <v xml:space="preserve"> </v>
      </c>
      <c r="M11" s="27">
        <f>U11</f>
        <v>135</v>
      </c>
      <c r="N11" s="13">
        <f>M11-X11</f>
        <v>135</v>
      </c>
      <c r="O11" s="14" t="str">
        <f>IF(SUMIF(T11:U11,"&lt;0")&lt;&gt;0,SUMIF(T11:U11,"&lt;0")*(-1)," ")</f>
        <v xml:space="preserve"> </v>
      </c>
      <c r="P11" s="15">
        <f>AB11+AD11+AF11+AH11+AJ11+AL11+AN11+AP11+AR11+AT11+AV11+AX11+AZ11+BB11+BD11+BF11+BH11+BJ11+BL11+BN11+BP11+BR11+BT11+BV11+BX11+BZ11+CB11+CD11+CF11+CH11+CJ11+CL11+CN11+CP11+CR11+CT11+CV11+CX11+CZ11+DB11+DD11+DF11+DH11+DJ11+DL11+DN11+DP11+DR11+DT11+DV11+DX11+DZ11+EB11+ED11+EF11+EH11+EJ11+EL11+EN11+EP11+ER11+ET11+EV11+EX11+EZ11+FB11+FD11+FF11+FH11+FJ11+FL11+FN11+FP11+FR11+FT11+FV11+FX11+FZ11+GB11+GD11+GF11</f>
        <v>0</v>
      </c>
      <c r="Q11" s="99">
        <f>P11-GO11</f>
        <v>0</v>
      </c>
      <c r="R11" s="102">
        <f>ROUNDUP(COUNTIF(T11:U11,"&gt; 0")/2,0)</f>
        <v>1</v>
      </c>
      <c r="S11" s="17">
        <f>IF(R11=0,"-",IF(R11-X11&gt;8,M11/(8+X11),M11/R11))</f>
        <v>135</v>
      </c>
      <c r="T11" s="102">
        <f>IFERROR(VLOOKUP(D11,'Ласт турнир'!A$2:C$129,2,FALSE),"")</f>
        <v>1</v>
      </c>
      <c r="U11" s="14">
        <f>IFERROR(VLOOKUP(D11,'Ласт турнир'!A$2:C$129,3,FALSE),0)</f>
        <v>135</v>
      </c>
      <c r="V11" s="176"/>
      <c r="W11" s="177" t="str">
        <f>IF(GP11=0," ",IF(GP11-V11=0," ",GP11-V11))</f>
        <v xml:space="preserve"> </v>
      </c>
      <c r="X11" s="178"/>
    </row>
    <row r="12" spans="3:24" x14ac:dyDescent="0.25">
      <c r="C12" s="168">
        <f>C11+1</f>
        <v>3</v>
      </c>
      <c r="D12" s="3" t="s">
        <v>8</v>
      </c>
      <c r="E12" s="7">
        <v>4</v>
      </c>
      <c r="F12" s="26" t="s">
        <v>807</v>
      </c>
      <c r="G12" s="29" t="str">
        <f>TEXT(E12,"0,0") &amp; F12</f>
        <v>4,0</v>
      </c>
      <c r="H12" s="2">
        <f>IF(M12&gt;0,1,0)</f>
        <v>1</v>
      </c>
      <c r="I12" s="2">
        <f>IF(F12="",E12,E12+0.1)</f>
        <v>4</v>
      </c>
      <c r="J12" s="12"/>
      <c r="K12" s="18">
        <f t="shared" si="0"/>
        <v>3</v>
      </c>
      <c r="L12" s="11" t="str">
        <f>IF(V12=0," ",IF(V12-K12=0," ",V12-K12))</f>
        <v xml:space="preserve"> </v>
      </c>
      <c r="M12" s="27">
        <f>U12</f>
        <v>107.5</v>
      </c>
      <c r="N12" s="13">
        <f>M12-X12</f>
        <v>107.5</v>
      </c>
      <c r="O12" s="14" t="str">
        <f>IF(SUMIF(T12:U12,"&lt;0")&lt;&gt;0,SUMIF(T12:U12,"&lt;0")*(-1)," ")</f>
        <v xml:space="preserve"> </v>
      </c>
      <c r="P12" s="15">
        <f>AB12+AD12+AF12+AH12+AJ12+AL12+AN12+AP12+AR12+AT12+AV12+AX12+AZ12+BB12+BD12+BF12+BH12+BJ12+BL12+BN12+BP12+BR12+BT12+BV12+BX12+BZ12+CB12+CD12+CF12+CH12+CJ12+CL12+CN12+CP12+CR12+CT12+CV12+CX12+CZ12+DB12+DD12+DF12+DH12+DJ12+DL12+DN12+DP12+DR12+DT12+DV12+DX12+DZ12+EB12+ED12+EF12+EH12+EJ12+EL12+EN12+EP12+ER12+ET12+EV12+EX12+EZ12+FB12+FD12+FF12+FH12+FJ12+FL12+FN12+FP12+FR12+FT12+FV12+FX12+FZ12+GB12+GD12+GF12</f>
        <v>0</v>
      </c>
      <c r="Q12" s="99">
        <f>P12-GO12</f>
        <v>0</v>
      </c>
      <c r="R12" s="102">
        <f>ROUNDUP(COUNTIF(T12:U12,"&gt; 0")/2,0)</f>
        <v>1</v>
      </c>
      <c r="S12" s="17">
        <f>IF(R12=0,"-",IF(R12-X12&gt;8,M12/(8+X12),M12/R12))</f>
        <v>107.5</v>
      </c>
      <c r="T12" s="102">
        <f>IFERROR(VLOOKUP(D12,'Ласт турнир'!A$2:C$129,2,FALSE),"")</f>
        <v>2</v>
      </c>
      <c r="U12" s="14">
        <f>IFERROR(VLOOKUP(D12,'Ласт турнир'!A$2:C$129,3,FALSE),0)</f>
        <v>107.5</v>
      </c>
      <c r="V12" s="176"/>
      <c r="W12" s="177" t="str">
        <f>IF(GP12=0," ",IF(GP12-V12=0," ",GP12-V12))</f>
        <v xml:space="preserve"> </v>
      </c>
      <c r="X12" s="178"/>
    </row>
    <row r="13" spans="3:24" x14ac:dyDescent="0.25">
      <c r="C13" s="168">
        <f>C12+1</f>
        <v>4</v>
      </c>
      <c r="D13" s="3" t="s">
        <v>1</v>
      </c>
      <c r="E13" s="7">
        <v>4</v>
      </c>
      <c r="F13" s="26" t="s">
        <v>807</v>
      </c>
      <c r="G13" s="29" t="str">
        <f>TEXT(E13,"0,0") &amp; F13</f>
        <v>4,0</v>
      </c>
      <c r="H13" s="2">
        <f>IF(M13&gt;0,1,0)</f>
        <v>1</v>
      </c>
      <c r="I13" s="2">
        <f>IF(F13="",E13,E13+0.1)</f>
        <v>4</v>
      </c>
      <c r="J13" s="12"/>
      <c r="K13" s="18">
        <f>IF(M13 &gt; 0, K12+1, "n/a")</f>
        <v>4</v>
      </c>
      <c r="L13" s="11" t="str">
        <f>IF(V13=0," ",IF(V13-K13=0," ",V13-K13))</f>
        <v xml:space="preserve"> </v>
      </c>
      <c r="M13" s="27">
        <f>U13</f>
        <v>107.5</v>
      </c>
      <c r="N13" s="13">
        <f>M13-X13</f>
        <v>107.5</v>
      </c>
      <c r="O13" s="14" t="str">
        <f>IF(SUMIF(T13:U13,"&lt;0")&lt;&gt;0,SUMIF(T13:U13,"&lt;0")*(-1)," ")</f>
        <v xml:space="preserve"> </v>
      </c>
      <c r="P13" s="15">
        <f>AB13+AD13+AF13+AH13+AJ13+AL13+AN13+AP13+AR13+AT13+AV13+AX13+AZ13+BB13+BD13+BF13+BH13+BJ13+BL13+BN13+BP13+BR13+BT13+BV13+BX13+BZ13+CB13+CD13+CF13+CH13+CJ13+CL13+CN13+CP13+CR13+CT13+CV13+CX13+CZ13+DB13+DD13+DF13+DH13+DJ13+DL13+DN13+DP13+DR13+DT13+DV13+DX13+DZ13+EB13+ED13+EF13+EH13+EJ13+EL13+EN13+EP13+ER13+ET13+EV13+EX13+EZ13+FB13+FD13+FF13+FH13+FJ13+FL13+FN13+FP13+FR13+FT13+FV13+FX13+FZ13+GB13+GD13+GF13</f>
        <v>0</v>
      </c>
      <c r="Q13" s="99">
        <f>P13-GO13</f>
        <v>0</v>
      </c>
      <c r="R13" s="102">
        <f>ROUNDUP(COUNTIF(T13:U13,"&gt; 0")/2,0)</f>
        <v>1</v>
      </c>
      <c r="S13" s="17">
        <f>IF(R13=0,"-",IF(R13-X13&gt;8,M13/(8+X13),M13/R13))</f>
        <v>107.5</v>
      </c>
      <c r="T13" s="102">
        <f>IFERROR(VLOOKUP(D13,'Ласт турнир'!A$2:C$129,2,FALSE),"")</f>
        <v>2</v>
      </c>
      <c r="U13" s="14">
        <f>IFERROR(VLOOKUP(D13,'Ласт турнир'!A$2:C$129,3,FALSE),0)</f>
        <v>107.5</v>
      </c>
      <c r="V13" s="176"/>
      <c r="W13" s="177" t="str">
        <f>IF(GP13=0," ",IF(GP13-V13=0," ",GP13-V13))</f>
        <v xml:space="preserve"> </v>
      </c>
      <c r="X13" s="178"/>
    </row>
    <row r="14" spans="3:24" x14ac:dyDescent="0.25">
      <c r="C14" s="168">
        <f>C13+1</f>
        <v>5</v>
      </c>
      <c r="D14" s="3" t="s">
        <v>43</v>
      </c>
      <c r="E14" s="7">
        <v>4</v>
      </c>
      <c r="F14" s="26" t="s">
        <v>808</v>
      </c>
      <c r="G14" s="29" t="str">
        <f>TEXT(E14,"0,0") &amp; F14</f>
        <v>4,0*</v>
      </c>
      <c r="H14" s="2">
        <f>IF(M14&gt;0,1,0)</f>
        <v>1</v>
      </c>
      <c r="I14" s="2">
        <f>IF(F14="",E14,E14+0.1)</f>
        <v>4.0999999999999996</v>
      </c>
      <c r="J14" s="12"/>
      <c r="K14" s="18">
        <f t="shared" ref="K14:K77" si="1">IF(M14 &gt; 0, K13+1, "n/a")</f>
        <v>5</v>
      </c>
      <c r="L14" s="11" t="str">
        <f>IF(V14=0," ",IF(V14-K14=0," ",V14-K14))</f>
        <v xml:space="preserve"> </v>
      </c>
      <c r="M14" s="27">
        <f>U14</f>
        <v>75</v>
      </c>
      <c r="N14" s="13">
        <f>M14-X14</f>
        <v>75</v>
      </c>
      <c r="O14" s="14" t="str">
        <f>IF(SUMIF(T14:U14,"&lt;0")&lt;&gt;0,SUMIF(T14:U14,"&lt;0")*(-1)," ")</f>
        <v xml:space="preserve"> </v>
      </c>
      <c r="P14" s="15">
        <f>AB14+AD14+AF14+AH14+AJ14+AL14+AN14+AP14+AR14+AT14+AV14+AX14+AZ14+BB14+BD14+BF14+BH14+BJ14+BL14+BN14+BP14+BR14+BT14+BV14+BX14+BZ14+CB14+CD14+CF14+CH14+CJ14+CL14+CN14+CP14+CR14+CT14+CV14+CX14+CZ14+DB14+DD14+DF14+DH14+DJ14+DL14+DN14+DP14+DR14+DT14+DV14+DX14+DZ14+EB14+ED14+EF14+EH14+EJ14+EL14+EN14+EP14+ER14+ET14+EV14+EX14+EZ14+FB14+FD14+FF14+FH14+FJ14+FL14+FN14+FP14+FR14+FT14+FV14+FX14+FZ14+GB14+GD14+GF14</f>
        <v>0</v>
      </c>
      <c r="Q14" s="99">
        <f>P14-GO14</f>
        <v>0</v>
      </c>
      <c r="R14" s="102">
        <f>ROUNDUP(COUNTIF(T14:U14,"&gt; 0")/2,0)</f>
        <v>1</v>
      </c>
      <c r="S14" s="17">
        <f>IF(R14=0,"-",IF(R14-X14&gt;8,M14/(8+X14),M14/R14))</f>
        <v>75</v>
      </c>
      <c r="T14" s="102">
        <f>IFERROR(VLOOKUP(D14,'Ласт турнир'!A$2:C$129,2,FALSE),"")</f>
        <v>3</v>
      </c>
      <c r="U14" s="14">
        <f>IFERROR(VLOOKUP(D14,'Ласт турнир'!A$2:C$129,3,FALSE),0)</f>
        <v>75</v>
      </c>
      <c r="V14" s="176"/>
      <c r="W14" s="177" t="str">
        <f>IF(GP14=0," ",IF(GP14-V14=0," ",GP14-V14))</f>
        <v xml:space="preserve"> </v>
      </c>
      <c r="X14" s="178"/>
    </row>
    <row r="15" spans="3:24" x14ac:dyDescent="0.25">
      <c r="C15" s="168">
        <f>C14+1</f>
        <v>6</v>
      </c>
      <c r="D15" s="3" t="s">
        <v>0</v>
      </c>
      <c r="E15" s="7">
        <v>4</v>
      </c>
      <c r="F15" s="26" t="s">
        <v>807</v>
      </c>
      <c r="G15" s="29" t="str">
        <f>TEXT(E15,"0,0") &amp; F15</f>
        <v>4,0</v>
      </c>
      <c r="H15" s="2">
        <f>IF(M15&gt;0,1,0)</f>
        <v>1</v>
      </c>
      <c r="I15" s="2">
        <f>IF(F15="",E15,E15+0.1)</f>
        <v>4</v>
      </c>
      <c r="J15" s="12"/>
      <c r="K15" s="18">
        <f t="shared" si="1"/>
        <v>6</v>
      </c>
      <c r="L15" s="11" t="str">
        <f>IF(V15=0," ",IF(V15-K15=0," ",V15-K15))</f>
        <v xml:space="preserve"> </v>
      </c>
      <c r="M15" s="27">
        <f>U15</f>
        <v>75</v>
      </c>
      <c r="N15" s="13">
        <f>M15-X15</f>
        <v>75</v>
      </c>
      <c r="O15" s="14" t="str">
        <f>IF(SUMIF(T15:U15,"&lt;0")&lt;&gt;0,SUMIF(T15:U15,"&lt;0")*(-1)," ")</f>
        <v xml:space="preserve"> </v>
      </c>
      <c r="P15" s="15">
        <f>AB15+AD15+AF15+AH15+AJ15+AL15+AN15+AP15+AR15+AT15+AV15+AX15+AZ15+BB15+BD15+BF15+BH15+BJ15+BL15+BN15+BP15+BR15+BT15+BV15+BX15+BZ15+CB15+CD15+CF15+CH15+CJ15+CL15+CN15+CP15+CR15+CT15+CV15+CX15+CZ15+DB15+DD15+DF15+DH15+DJ15+DL15+DN15+DP15+DR15+DT15+DV15+DX15+DZ15+EB15+ED15+EF15+EH15+EJ15+EL15+EN15+EP15+ER15+ET15+EV15+EX15+EZ15+FB15+FD15+FF15+FH15+FJ15+FL15+FN15+FP15+FR15+FT15+FV15+FX15+FZ15+GB15+GD15+GF15</f>
        <v>0</v>
      </c>
      <c r="Q15" s="99">
        <f>P15-GO15</f>
        <v>0</v>
      </c>
      <c r="R15" s="102">
        <f>ROUNDUP(COUNTIF(T15:U15,"&gt; 0")/2,0)</f>
        <v>1</v>
      </c>
      <c r="S15" s="17">
        <f>IF(R15=0,"-",IF(R15-X15&gt;8,M15/(8+X15),M15/R15))</f>
        <v>75</v>
      </c>
      <c r="T15" s="102">
        <f>IFERROR(VLOOKUP(D15,'Ласт турнир'!A$2:C$129,2,FALSE),"")</f>
        <v>3</v>
      </c>
      <c r="U15" s="14">
        <f>IFERROR(VLOOKUP(D15,'Ласт турнир'!A$2:C$129,3,FALSE),0)</f>
        <v>75</v>
      </c>
      <c r="V15" s="176"/>
      <c r="W15" s="177" t="str">
        <f>IF(GP15=0," ",IF(GP15-V15=0," ",GP15-V15))</f>
        <v xml:space="preserve"> </v>
      </c>
      <c r="X15" s="178"/>
    </row>
    <row r="16" spans="3:24" x14ac:dyDescent="0.25">
      <c r="C16" s="168">
        <f>C15+1</f>
        <v>7</v>
      </c>
      <c r="D16" s="3" t="s">
        <v>19</v>
      </c>
      <c r="E16" s="7">
        <v>4</v>
      </c>
      <c r="F16" s="26" t="s">
        <v>808</v>
      </c>
      <c r="G16" s="29" t="str">
        <f>TEXT(E16,"0,0") &amp; F16</f>
        <v>4,0*</v>
      </c>
      <c r="H16" s="2">
        <f>IF(M16&gt;0,1,0)</f>
        <v>1</v>
      </c>
      <c r="I16" s="2">
        <f>IF(F16="",E16,E16+0.1)</f>
        <v>4.0999999999999996</v>
      </c>
      <c r="J16" s="12"/>
      <c r="K16" s="18">
        <f t="shared" si="1"/>
        <v>7</v>
      </c>
      <c r="L16" s="11" t="str">
        <f>IF(V16=0," ",IF(V16-K16=0," ",V16-K16))</f>
        <v xml:space="preserve"> </v>
      </c>
      <c r="M16" s="27">
        <f>U16</f>
        <v>65</v>
      </c>
      <c r="N16" s="13">
        <f>M16-X16</f>
        <v>65</v>
      </c>
      <c r="O16" s="14" t="str">
        <f>IF(SUMIF(T16:U16,"&lt;0")&lt;&gt;0,SUMIF(T16:U16,"&lt;0")*(-1)," ")</f>
        <v xml:space="preserve"> </v>
      </c>
      <c r="P16" s="15">
        <f>AB16+AD16+AF16+AH16+AJ16+AL16+AN16+AP16+AR16+AT16+AV16+AX16+AZ16+BB16+BD16+BF16+BH16+BJ16+BL16+BN16+BP16+BR16+BT16+BV16+BX16+BZ16+CB16+CD16+CF16+CH16+CJ16+CL16+CN16+CP16+CR16+CT16+CV16+CX16+CZ16+DB16+DD16+DF16+DH16+DJ16+DL16+DN16+DP16+DR16+DT16+DV16+DX16+DZ16+EB16+ED16+EF16+EH16+EJ16+EL16+EN16+EP16+ER16+ET16+EV16+EX16+EZ16+FB16+FD16+FF16+FH16+FJ16+FL16+FN16+FP16+FR16+FT16+FV16+FX16+FZ16+GB16+GD16+GF16</f>
        <v>0</v>
      </c>
      <c r="Q16" s="99">
        <f>P16-GO16</f>
        <v>0</v>
      </c>
      <c r="R16" s="102">
        <f>ROUNDUP(COUNTIF(T16:U16,"&gt; 0")/2,0)</f>
        <v>1</v>
      </c>
      <c r="S16" s="17">
        <f>IF(R16=0,"-",IF(R16-X16&gt;8,M16/(8+X16),M16/R16))</f>
        <v>65</v>
      </c>
      <c r="T16" s="102">
        <f>IFERROR(VLOOKUP(D16,'Ласт турнир'!A$2:C$129,2,FALSE),"")</f>
        <v>4</v>
      </c>
      <c r="U16" s="14">
        <f>IFERROR(VLOOKUP(D16,'Ласт турнир'!A$2:C$129,3,FALSE),0)</f>
        <v>65</v>
      </c>
      <c r="V16" s="176"/>
      <c r="W16" s="177" t="str">
        <f>IF(GP16=0," ",IF(GP16-V16=0," ",GP16-V16))</f>
        <v xml:space="preserve"> </v>
      </c>
      <c r="X16" s="178"/>
    </row>
    <row r="17" spans="3:24" x14ac:dyDescent="0.25">
      <c r="C17" s="168">
        <f>C16+1</f>
        <v>8</v>
      </c>
      <c r="D17" s="3" t="s">
        <v>326</v>
      </c>
      <c r="E17" s="7">
        <v>4</v>
      </c>
      <c r="F17" s="26" t="s">
        <v>807</v>
      </c>
      <c r="G17" s="29" t="str">
        <f>TEXT(E17,"0,0") &amp; F17</f>
        <v>4,0</v>
      </c>
      <c r="H17" s="2">
        <f>IF(M17&gt;0,1,0)</f>
        <v>1</v>
      </c>
      <c r="I17" s="2">
        <f>IF(F17="",E17,E17+0.1)</f>
        <v>4</v>
      </c>
      <c r="J17" s="12"/>
      <c r="K17" s="18">
        <f t="shared" si="1"/>
        <v>8</v>
      </c>
      <c r="L17" s="11" t="str">
        <f>IF(V17=0," ",IF(V17-K17=0," ",V17-K17))</f>
        <v xml:space="preserve"> </v>
      </c>
      <c r="M17" s="27">
        <f>U17</f>
        <v>65</v>
      </c>
      <c r="N17" s="13">
        <f>M17-X17</f>
        <v>65</v>
      </c>
      <c r="O17" s="14" t="str">
        <f>IF(SUMIF(T17:U17,"&lt;0")&lt;&gt;0,SUMIF(T17:U17,"&lt;0")*(-1)," ")</f>
        <v xml:space="preserve"> </v>
      </c>
      <c r="P17" s="15">
        <f>AB17+AD17+AF17+AH17+AJ17+AL17+AN17+AP17+AR17+AT17+AV17+AX17+AZ17+BB17+BD17+BF17+BH17+BJ17+BL17+BN17+BP17+BR17+BT17+BV17+BX17+BZ17+CB17+CD17+CF17+CH17+CJ17+CL17+CN17+CP17+CR17+CT17+CV17+CX17+CZ17+DB17+DD17+DF17+DH17+DJ17+DL17+DN17+DP17+DR17+DT17+DV17+DX17+DZ17+EB17+ED17+EF17+EH17+EJ17+EL17+EN17+EP17+ER17+ET17+EV17+EX17+EZ17+FB17+FD17+FF17+FH17+FJ17+FL17+FN17+FP17+FR17+FT17+FV17+FX17+FZ17+GB17+GD17+GF17</f>
        <v>0</v>
      </c>
      <c r="Q17" s="99">
        <f>P17-GO17</f>
        <v>0</v>
      </c>
      <c r="R17" s="102">
        <f>ROUNDUP(COUNTIF(T17:U17,"&gt; 0")/2,0)</f>
        <v>1</v>
      </c>
      <c r="S17" s="17">
        <f>IF(R17=0,"-",IF(R17-X17&gt;8,M17/(8+X17),M17/R17))</f>
        <v>65</v>
      </c>
      <c r="T17" s="102">
        <f>IFERROR(VLOOKUP(D17,'Ласт турнир'!A$2:C$129,2,FALSE),"")</f>
        <v>4</v>
      </c>
      <c r="U17" s="14">
        <f>IFERROR(VLOOKUP(D17,'Ласт турнир'!A$2:C$129,3,FALSE),0)</f>
        <v>65</v>
      </c>
      <c r="V17" s="176"/>
      <c r="W17" s="177" t="str">
        <f>IF(GP17=0," ",IF(GP17-V17=0," ",GP17-V17))</f>
        <v xml:space="preserve"> </v>
      </c>
      <c r="X17" s="178"/>
    </row>
    <row r="18" spans="3:24" x14ac:dyDescent="0.25">
      <c r="C18" s="168">
        <f>C17+1</f>
        <v>9</v>
      </c>
      <c r="D18" s="3" t="s">
        <v>761</v>
      </c>
      <c r="E18" s="7">
        <v>4.5</v>
      </c>
      <c r="F18" s="26" t="s">
        <v>807</v>
      </c>
      <c r="G18" s="29" t="str">
        <f>TEXT(E18,"0,0") &amp; F18</f>
        <v>4,5</v>
      </c>
      <c r="H18" s="2">
        <f>IF(M18&gt;0,1,0)</f>
        <v>1</v>
      </c>
      <c r="I18" s="2">
        <f>IF(F18="",E18,E18+0.1)</f>
        <v>4.5</v>
      </c>
      <c r="J18" s="12"/>
      <c r="K18" s="18">
        <f t="shared" si="1"/>
        <v>9</v>
      </c>
      <c r="L18" s="11" t="str">
        <f>IF(V18=0," ",IF(V18-K18=0," ",V18-K18))</f>
        <v xml:space="preserve"> </v>
      </c>
      <c r="M18" s="27">
        <f>U18</f>
        <v>36.5625</v>
      </c>
      <c r="N18" s="13">
        <f>M18-X18</f>
        <v>36.5625</v>
      </c>
      <c r="O18" s="14" t="str">
        <f>IF(SUMIF(T18:U18,"&lt;0")&lt;&gt;0,SUMIF(T18:U18,"&lt;0")*(-1)," ")</f>
        <v xml:space="preserve"> </v>
      </c>
      <c r="P18" s="15">
        <f>AB18+AD18+AF18+AH18+AJ18+AL18+AN18+AP18+AR18+AT18+AV18+AX18+AZ18+BB18+BD18+BF18+BH18+BJ18+BL18+BN18+BP18+BR18+BT18+BV18+BX18+BZ18+CB18+CD18+CF18+CH18+CJ18+CL18+CN18+CP18+CR18+CT18+CV18+CX18+CZ18+DB18+DD18+DF18+DH18+DJ18+DL18+DN18+DP18+DR18+DT18+DV18+DX18+DZ18+EB18+ED18+EF18+EH18+EJ18+EL18+EN18+EP18+ER18+ET18+EV18+EX18+EZ18+FB18+FD18+FF18+FH18+FJ18+FL18+FN18+FP18+FR18+FT18+FV18+FX18+FZ18+GB18+GD18+GF18</f>
        <v>0</v>
      </c>
      <c r="Q18" s="99">
        <f>P18-GO18</f>
        <v>0</v>
      </c>
      <c r="R18" s="102">
        <f>ROUNDUP(COUNTIF(T18:U18,"&gt; 0")/2,0)</f>
        <v>1</v>
      </c>
      <c r="S18" s="17">
        <f>IF(R18=0,"-",IF(R18-X18&gt;8,M18/(8+X18),M18/R18))</f>
        <v>36.5625</v>
      </c>
      <c r="T18" s="102">
        <f>IFERROR(VLOOKUP(D18,'Ласт турнир'!A$2:C$129,2,FALSE),"")</f>
        <v>8</v>
      </c>
      <c r="U18" s="14">
        <f>IFERROR(VLOOKUP(D18,'Ласт турнир'!A$2:C$129,3,FALSE),0)</f>
        <v>36.5625</v>
      </c>
      <c r="V18" s="176"/>
      <c r="W18" s="177" t="str">
        <f>IF(GP18=0," ",IF(GP18-V18=0," ",GP18-V18))</f>
        <v xml:space="preserve"> </v>
      </c>
      <c r="X18" s="178"/>
    </row>
    <row r="19" spans="3:24" x14ac:dyDescent="0.25">
      <c r="C19" s="168">
        <f>C18+1</f>
        <v>10</v>
      </c>
      <c r="D19" s="3" t="s">
        <v>38</v>
      </c>
      <c r="E19" s="7">
        <v>4</v>
      </c>
      <c r="F19" s="26" t="s">
        <v>808</v>
      </c>
      <c r="G19" s="29" t="str">
        <f>TEXT(E19,"0,0") &amp; F19</f>
        <v>4,0*</v>
      </c>
      <c r="H19" s="2">
        <f>IF(M19&gt;0,1,0)</f>
        <v>1</v>
      </c>
      <c r="I19" s="2">
        <f>IF(F19="",E19,E19+0.1)</f>
        <v>4.0999999999999996</v>
      </c>
      <c r="J19" s="12"/>
      <c r="K19" s="18">
        <f t="shared" si="1"/>
        <v>10</v>
      </c>
      <c r="L19" s="11" t="str">
        <f>IF(V19=0," ",IF(V19-K19=0," ",V19-K19))</f>
        <v xml:space="preserve"> </v>
      </c>
      <c r="M19" s="27">
        <f>U19</f>
        <v>34.666666666666664</v>
      </c>
      <c r="N19" s="13">
        <f>M19-X19</f>
        <v>34.666666666666664</v>
      </c>
      <c r="O19" s="14" t="str">
        <f>IF(SUMIF(T19:U19,"&lt;0")&lt;&gt;0,SUMIF(T19:U19,"&lt;0")*(-1)," ")</f>
        <v xml:space="preserve"> </v>
      </c>
      <c r="P19" s="15">
        <f>AB19+AD19+AF19+AH19+AJ19+AL19+AN19+AP19+AR19+AT19+AV19+AX19+AZ19+BB19+BD19+BF19+BH19+BJ19+BL19+BN19+BP19+BR19+BT19+BV19+BX19+BZ19+CB19+CD19+CF19+CH19+CJ19+CL19+CN19+CP19+CR19+CT19+CV19+CX19+CZ19+DB19+DD19+DF19+DH19+DJ19+DL19+DN19+DP19+DR19+DT19+DV19+DX19+DZ19+EB19+ED19+EF19+EH19+EJ19+EL19+EN19+EP19+ER19+ET19+EV19+EX19+EZ19+FB19+FD19+FF19+FH19+FJ19+FL19+FN19+FP19+FR19+FT19+FV19+FX19+FZ19+GB19+GD19+GF19</f>
        <v>0</v>
      </c>
      <c r="Q19" s="99">
        <f>P19-GO19</f>
        <v>0</v>
      </c>
      <c r="R19" s="102">
        <f>ROUNDUP(COUNTIF(T19:U19,"&gt; 0")/2,0)</f>
        <v>1</v>
      </c>
      <c r="S19" s="17">
        <f>IF(R19=0,"-",IF(R19-X19&gt;8,M19/(8+X19),M19/R19))</f>
        <v>34.666666666666664</v>
      </c>
      <c r="T19" s="102">
        <f>IFERROR(VLOOKUP(D19,'Ласт турнир'!A$2:C$129,2,FALSE),"")</f>
        <v>8</v>
      </c>
      <c r="U19" s="14">
        <f>IFERROR(VLOOKUP(D19,'Ласт турнир'!A$2:C$129,3,FALSE),0)</f>
        <v>34.666666666666664</v>
      </c>
      <c r="V19" s="176"/>
      <c r="W19" s="177" t="str">
        <f>IF(GP19=0," ",IF(GP19-V19=0," ",GP19-V19))</f>
        <v xml:space="preserve"> </v>
      </c>
      <c r="X19" s="178"/>
    </row>
    <row r="20" spans="3:24" x14ac:dyDescent="0.25">
      <c r="C20" s="168">
        <f>C19+1</f>
        <v>11</v>
      </c>
      <c r="D20" s="3" t="s">
        <v>45</v>
      </c>
      <c r="E20" s="7">
        <v>4</v>
      </c>
      <c r="F20" s="26" t="s">
        <v>807</v>
      </c>
      <c r="G20" s="29" t="str">
        <f>TEXT(E20,"0,0") &amp; F20</f>
        <v>4,0</v>
      </c>
      <c r="H20" s="2">
        <f>IF(M20&gt;0,1,0)</f>
        <v>1</v>
      </c>
      <c r="I20" s="2">
        <f>IF(F20="",E20,E20+0.1)</f>
        <v>4</v>
      </c>
      <c r="J20" s="12"/>
      <c r="K20" s="18">
        <f t="shared" si="1"/>
        <v>11</v>
      </c>
      <c r="L20" s="11" t="str">
        <f>IF(V20=0," ",IF(V20-K20=0," ",V20-K20))</f>
        <v xml:space="preserve"> </v>
      </c>
      <c r="M20" s="27">
        <f>U20</f>
        <v>32.5</v>
      </c>
      <c r="N20" s="13">
        <f>M20-X20</f>
        <v>32.5</v>
      </c>
      <c r="O20" s="14" t="str">
        <f>IF(SUMIF(T20:U20,"&lt;0")&lt;&gt;0,SUMIF(T20:U20,"&lt;0")*(-1)," ")</f>
        <v xml:space="preserve"> </v>
      </c>
      <c r="P20" s="15">
        <f>AB20+AD20+AF20+AH20+AJ20+AL20+AN20+AP20+AR20+AT20+AV20+AX20+AZ20+BB20+BD20+BF20+BH20+BJ20+BL20+BN20+BP20+BR20+BT20+BV20+BX20+BZ20+CB20+CD20+CF20+CH20+CJ20+CL20+CN20+CP20+CR20+CT20+CV20+CX20+CZ20+DB20+DD20+DF20+DH20+DJ20+DL20+DN20+DP20+DR20+DT20+DV20+DX20+DZ20+EB20+ED20+EF20+EH20+EJ20+EL20+EN20+EP20+ER20+ET20+EV20+EX20+EZ20+FB20+FD20+FF20+FH20+FJ20+FL20+FN20+FP20+FR20+FT20+FV20+FX20+FZ20+GB20+GD20+GF20</f>
        <v>0</v>
      </c>
      <c r="Q20" s="99">
        <f>P20-GO20</f>
        <v>0</v>
      </c>
      <c r="R20" s="102">
        <f>ROUNDUP(COUNTIF(T20:U20,"&gt; 0")/2,0)</f>
        <v>1</v>
      </c>
      <c r="S20" s="17">
        <f>IF(R20=0,"-",IF(R20-X20&gt;8,M20/(8+X20),M20/R20))</f>
        <v>32.5</v>
      </c>
      <c r="T20" s="102">
        <f>IFERROR(VLOOKUP(D20,'Ласт турнир'!A$2:C$129,2,FALSE),"")</f>
        <v>8</v>
      </c>
      <c r="U20" s="14">
        <f>IFERROR(VLOOKUP(D20,'Ласт турнир'!A$2:C$129,3,FALSE),0)</f>
        <v>32.5</v>
      </c>
      <c r="V20" s="176"/>
      <c r="W20" s="177" t="str">
        <f>IF(GP20=0," ",IF(GP20-V20=0," ",GP20-V20))</f>
        <v xml:space="preserve"> </v>
      </c>
      <c r="X20" s="178"/>
    </row>
    <row r="21" spans="3:24" x14ac:dyDescent="0.25">
      <c r="C21" s="168">
        <f>C20+1</f>
        <v>12</v>
      </c>
      <c r="D21" s="3" t="s">
        <v>9</v>
      </c>
      <c r="E21" s="7">
        <v>4</v>
      </c>
      <c r="F21" s="26" t="s">
        <v>807</v>
      </c>
      <c r="G21" s="29" t="str">
        <f>TEXT(E21,"0,0") &amp; F21</f>
        <v>4,0</v>
      </c>
      <c r="H21" s="2">
        <f>IF(M21&gt;0,1,0)</f>
        <v>1</v>
      </c>
      <c r="I21" s="2">
        <f>IF(F21="",E21,E21+0.1)</f>
        <v>4</v>
      </c>
      <c r="J21" s="12"/>
      <c r="K21" s="18">
        <f t="shared" si="1"/>
        <v>12</v>
      </c>
      <c r="L21" s="11" t="str">
        <f>IF(V21=0," ",IF(V21-K21=0," ",V21-K21))</f>
        <v xml:space="preserve"> </v>
      </c>
      <c r="M21" s="27">
        <f>U21</f>
        <v>32.5</v>
      </c>
      <c r="N21" s="13">
        <f>M21-X21</f>
        <v>32.5</v>
      </c>
      <c r="O21" s="14" t="str">
        <f>IF(SUMIF(T21:U21,"&lt;0")&lt;&gt;0,SUMIF(T21:U21,"&lt;0")*(-1)," ")</f>
        <v xml:space="preserve"> </v>
      </c>
      <c r="P21" s="15">
        <f>AB21+AD21+AF21+AH21+AJ21+AL21+AN21+AP21+AR21+AT21+AV21+AX21+AZ21+BB21+BD21+BF21+BH21+BJ21+BL21+BN21+BP21+BR21+BT21+BV21+BX21+BZ21+CB21+CD21+CF21+CH21+CJ21+CL21+CN21+CP21+CR21+CT21+CV21+CX21+CZ21+DB21+DD21+DF21+DH21+DJ21+DL21+DN21+DP21+DR21+DT21+DV21+DX21+DZ21+EB21+ED21+EF21+EH21+EJ21+EL21+EN21+EP21+ER21+ET21+EV21+EX21+EZ21+FB21+FD21+FF21+FH21+FJ21+FL21+FN21+FP21+FR21+FT21+FV21+FX21+FZ21+GB21+GD21+GF21</f>
        <v>0</v>
      </c>
      <c r="Q21" s="99">
        <f>P21-GO21</f>
        <v>0</v>
      </c>
      <c r="R21" s="102">
        <f>ROUNDUP(COUNTIF(T21:U21,"&gt; 0")/2,0)</f>
        <v>1</v>
      </c>
      <c r="S21" s="17">
        <f>IF(R21=0,"-",IF(R21-X21&gt;8,M21/(8+X21),M21/R21))</f>
        <v>32.5</v>
      </c>
      <c r="T21" s="102">
        <f>IFERROR(VLOOKUP(D21,'Ласт турнир'!A$2:C$129,2,FALSE),"")</f>
        <v>8</v>
      </c>
      <c r="U21" s="14">
        <f>IFERROR(VLOOKUP(D21,'Ласт турнир'!A$2:C$129,3,FALSE),0)</f>
        <v>32.5</v>
      </c>
      <c r="V21" s="176"/>
      <c r="W21" s="177" t="str">
        <f>IF(GP21=0," ",IF(GP21-V21=0," ",GP21-V21))</f>
        <v xml:space="preserve"> </v>
      </c>
      <c r="X21" s="178"/>
    </row>
    <row r="22" spans="3:24" x14ac:dyDescent="0.25">
      <c r="C22" s="168">
        <f>C21+1</f>
        <v>13</v>
      </c>
      <c r="D22" s="3" t="s">
        <v>2</v>
      </c>
      <c r="E22" s="7">
        <v>4</v>
      </c>
      <c r="F22" s="26" t="s">
        <v>807</v>
      </c>
      <c r="G22" s="29" t="str">
        <f>TEXT(E22,"0,0") &amp; F22</f>
        <v>4,0</v>
      </c>
      <c r="H22" s="2">
        <f>IF(M22&gt;0,1,0)</f>
        <v>1</v>
      </c>
      <c r="I22" s="2">
        <f>IF(F22="",E22,E22+0.1)</f>
        <v>4</v>
      </c>
      <c r="J22" s="12"/>
      <c r="K22" s="18">
        <f t="shared" si="1"/>
        <v>13</v>
      </c>
      <c r="L22" s="11" t="str">
        <f>IF(V22=0," ",IF(V22-K22=0," ",V22-K22))</f>
        <v xml:space="preserve"> </v>
      </c>
      <c r="M22" s="27">
        <f>U22</f>
        <v>32.5</v>
      </c>
      <c r="N22" s="13">
        <f>M22-X22</f>
        <v>32.5</v>
      </c>
      <c r="O22" s="14" t="str">
        <f>IF(SUMIF(T22:U22,"&lt;0")&lt;&gt;0,SUMIF(T22:U22,"&lt;0")*(-1)," ")</f>
        <v xml:space="preserve"> </v>
      </c>
      <c r="P22" s="15">
        <f>AB22+AD22+AF22+AH22+AJ22+AL22+AN22+AP22+AR22+AT22+AV22+AX22+AZ22+BB22+BD22+BF22+BH22+BJ22+BL22+BN22+BP22+BR22+BT22+BV22+BX22+BZ22+CB22+CD22+CF22+CH22+CJ22+CL22+CN22+CP22+CR22+CT22+CV22+CX22+CZ22+DB22+DD22+DF22+DH22+DJ22+DL22+DN22+DP22+DR22+DT22+DV22+DX22+DZ22+EB22+ED22+EF22+EH22+EJ22+EL22+EN22+EP22+ER22+ET22+EV22+EX22+EZ22+FB22+FD22+FF22+FH22+FJ22+FL22+FN22+FP22+FR22+FT22+FV22+FX22+FZ22+GB22+GD22+GF22</f>
        <v>0</v>
      </c>
      <c r="Q22" s="99">
        <f>P22-GO22</f>
        <v>0</v>
      </c>
      <c r="R22" s="102">
        <f>ROUNDUP(COUNTIF(T22:U22,"&gt; 0")/2,0)</f>
        <v>1</v>
      </c>
      <c r="S22" s="17">
        <f>IF(R22=0,"-",IF(R22-X22&gt;8,M22/(8+X22),M22/R22))</f>
        <v>32.5</v>
      </c>
      <c r="T22" s="102">
        <f>IFERROR(VLOOKUP(D22,'Ласт турнир'!A$2:C$129,2,FALSE),"")</f>
        <v>8</v>
      </c>
      <c r="U22" s="14">
        <f>IFERROR(VLOOKUP(D22,'Ласт турнир'!A$2:C$129,3,FALSE),0)</f>
        <v>32.5</v>
      </c>
      <c r="V22" s="176"/>
      <c r="W22" s="177" t="str">
        <f>IF(GP22=0," ",IF(GP22-V22=0," ",GP22-V22))</f>
        <v xml:space="preserve"> </v>
      </c>
      <c r="X22" s="178"/>
    </row>
    <row r="23" spans="3:24" x14ac:dyDescent="0.25">
      <c r="C23" s="168">
        <f>C22+1</f>
        <v>14</v>
      </c>
      <c r="D23" s="3" t="s">
        <v>20</v>
      </c>
      <c r="E23" s="7">
        <v>4</v>
      </c>
      <c r="F23" s="26" t="s">
        <v>807</v>
      </c>
      <c r="G23" s="29" t="str">
        <f>TEXT(E23,"0,0") &amp; F23</f>
        <v>4,0</v>
      </c>
      <c r="H23" s="2">
        <f>IF(M23&gt;0,1,0)</f>
        <v>1</v>
      </c>
      <c r="I23" s="2">
        <f>IF(F23="",E23,E23+0.1)</f>
        <v>4</v>
      </c>
      <c r="J23" s="12"/>
      <c r="K23" s="18">
        <f t="shared" si="1"/>
        <v>14</v>
      </c>
      <c r="L23" s="11" t="str">
        <f>IF(V23=0," ",IF(V23-K23=0," ",V23-K23))</f>
        <v xml:space="preserve"> </v>
      </c>
      <c r="M23" s="27">
        <f>U23</f>
        <v>32.5</v>
      </c>
      <c r="N23" s="13">
        <f>M23-X23</f>
        <v>32.5</v>
      </c>
      <c r="O23" s="14" t="str">
        <f>IF(SUMIF(T23:U23,"&lt;0")&lt;&gt;0,SUMIF(T23:U23,"&lt;0")*(-1)," ")</f>
        <v xml:space="preserve"> </v>
      </c>
      <c r="P23" s="15">
        <f>AB23+AD23+AF23+AH23+AJ23+AL23+AN23+AP23+AR23+AT23+AV23+AX23+AZ23+BB23+BD23+BF23+BH23+BJ23+BL23+BN23+BP23+BR23+BT23+BV23+BX23+BZ23+CB23+CD23+CF23+CH23+CJ23+CL23+CN23+CP23+CR23+CT23+CV23+CX23+CZ23+DB23+DD23+DF23+DH23+DJ23+DL23+DN23+DP23+DR23+DT23+DV23+DX23+DZ23+EB23+ED23+EF23+EH23+EJ23+EL23+EN23+EP23+ER23+ET23+EV23+EX23+EZ23+FB23+FD23+FF23+FH23+FJ23+FL23+FN23+FP23+FR23+FT23+FV23+FX23+FZ23+GB23+GD23+GF23</f>
        <v>0</v>
      </c>
      <c r="Q23" s="99">
        <f>P23-GO23</f>
        <v>0</v>
      </c>
      <c r="R23" s="102">
        <f>ROUNDUP(COUNTIF(T23:U23,"&gt; 0")/2,0)</f>
        <v>1</v>
      </c>
      <c r="S23" s="17">
        <f>IF(R23=0,"-",IF(R23-X23&gt;8,M23/(8+X23),M23/R23))</f>
        <v>32.5</v>
      </c>
      <c r="T23" s="102">
        <f>IFERROR(VLOOKUP(D23,'Ласт турнир'!A$2:C$129,2,FALSE),"")</f>
        <v>8</v>
      </c>
      <c r="U23" s="14">
        <f>IFERROR(VLOOKUP(D23,'Ласт турнир'!A$2:C$129,3,FALSE),0)</f>
        <v>32.5</v>
      </c>
      <c r="V23" s="176"/>
      <c r="W23" s="177" t="str">
        <f>IF(GP23=0," ",IF(GP23-V23=0," ",GP23-V23))</f>
        <v xml:space="preserve"> </v>
      </c>
      <c r="X23" s="178"/>
    </row>
    <row r="24" spans="3:24" x14ac:dyDescent="0.25">
      <c r="C24" s="168">
        <f>C23+1</f>
        <v>15</v>
      </c>
      <c r="D24" s="3" t="s">
        <v>44</v>
      </c>
      <c r="E24" s="7">
        <v>3.5</v>
      </c>
      <c r="F24" s="26" t="s">
        <v>808</v>
      </c>
      <c r="G24" s="29" t="str">
        <f>TEXT(E24,"0,0") &amp; F24</f>
        <v>3,5*</v>
      </c>
      <c r="H24" s="2">
        <f>IF(M24&gt;0,1,0)</f>
        <v>1</v>
      </c>
      <c r="I24" s="2">
        <f>IF(F24="",E24,E24+0.1)</f>
        <v>3.6</v>
      </c>
      <c r="J24" s="12"/>
      <c r="K24" s="18">
        <f t="shared" si="1"/>
        <v>15</v>
      </c>
      <c r="L24" s="11" t="str">
        <f>IF(V24=0," ",IF(V24-K24=0," ",V24-K24))</f>
        <v xml:space="preserve"> </v>
      </c>
      <c r="M24" s="27">
        <f>U24</f>
        <v>30.333333333333332</v>
      </c>
      <c r="N24" s="13">
        <f>M24-X24</f>
        <v>30.333333333333332</v>
      </c>
      <c r="O24" s="14" t="str">
        <f>IF(SUMIF(T24:U24,"&lt;0")&lt;&gt;0,SUMIF(T24:U24,"&lt;0")*(-1)," ")</f>
        <v xml:space="preserve"> </v>
      </c>
      <c r="P24" s="15">
        <f>AB24+AD24+AF24+AH24+AJ24+AL24+AN24+AP24+AR24+AT24+AV24+AX24+AZ24+BB24+BD24+BF24+BH24+BJ24+BL24+BN24+BP24+BR24+BT24+BV24+BX24+BZ24+CB24+CD24+CF24+CH24+CJ24+CL24+CN24+CP24+CR24+CT24+CV24+CX24+CZ24+DB24+DD24+DF24+DH24+DJ24+DL24+DN24+DP24+DR24+DT24+DV24+DX24+DZ24+EB24+ED24+EF24+EH24+EJ24+EL24+EN24+EP24+ER24+ET24+EV24+EX24+EZ24+FB24+FD24+FF24+FH24+FJ24+FL24+FN24+FP24+FR24+FT24+FV24+FX24+FZ24+GB24+GD24+GF24</f>
        <v>0</v>
      </c>
      <c r="Q24" s="99">
        <f>P24-GO24</f>
        <v>0</v>
      </c>
      <c r="R24" s="102">
        <f>ROUNDUP(COUNTIF(T24:U24,"&gt; 0")/2,0)</f>
        <v>1</v>
      </c>
      <c r="S24" s="17">
        <f>IF(R24=0,"-",IF(R24-X24&gt;8,M24/(8+X24),M24/R24))</f>
        <v>30.333333333333332</v>
      </c>
      <c r="T24" s="102">
        <f>IFERROR(VLOOKUP(D24,'Ласт турнир'!A$2:C$129,2,FALSE),"")</f>
        <v>8</v>
      </c>
      <c r="U24" s="14">
        <f>IFERROR(VLOOKUP(D24,'Ласт турнир'!A$2:C$129,3,FALSE),0)</f>
        <v>30.333333333333332</v>
      </c>
      <c r="V24" s="176"/>
      <c r="W24" s="177" t="str">
        <f>IF(GP24=0," ",IF(GP24-V24=0," ",GP24-V24))</f>
        <v xml:space="preserve"> </v>
      </c>
      <c r="X24" s="178"/>
    </row>
    <row r="25" spans="3:24" x14ac:dyDescent="0.25">
      <c r="C25" s="168">
        <f>C24+1</f>
        <v>16</v>
      </c>
      <c r="D25" s="3" t="s">
        <v>199</v>
      </c>
      <c r="E25" s="7">
        <v>3.5</v>
      </c>
      <c r="F25" s="26" t="s">
        <v>808</v>
      </c>
      <c r="G25" s="29" t="str">
        <f>TEXT(E25,"0,0") &amp; F25</f>
        <v>3,5*</v>
      </c>
      <c r="H25" s="2">
        <f>IF(M25&gt;0,1,0)</f>
        <v>1</v>
      </c>
      <c r="I25" s="2">
        <f>IF(F25="",E25,E25+0.1)</f>
        <v>3.6</v>
      </c>
      <c r="J25" s="12"/>
      <c r="K25" s="18">
        <f t="shared" si="1"/>
        <v>16</v>
      </c>
      <c r="L25" s="11" t="str">
        <f>IF(V25=0," ",IF(V25-K25=0," ",V25-K25))</f>
        <v xml:space="preserve"> </v>
      </c>
      <c r="M25" s="27">
        <f>U25</f>
        <v>28.4375</v>
      </c>
      <c r="N25" s="13">
        <f>M25-X25</f>
        <v>28.4375</v>
      </c>
      <c r="O25" s="14" t="str">
        <f>IF(SUMIF(T25:U25,"&lt;0")&lt;&gt;0,SUMIF(T25:U25,"&lt;0")*(-1)," ")</f>
        <v xml:space="preserve"> </v>
      </c>
      <c r="P25" s="15">
        <f>AB25+AD25+AF25+AH25+AJ25+AL25+AN25+AP25+AR25+AT25+AV25+AX25+AZ25+BB25+BD25+BF25+BH25+BJ25+BL25+BN25+BP25+BR25+BT25+BV25+BX25+BZ25+CB25+CD25+CF25+CH25+CJ25+CL25+CN25+CP25+CR25+CT25+CV25+CX25+CZ25+DB25+DD25+DF25+DH25+DJ25+DL25+DN25+DP25+DR25+DT25+DV25+DX25+DZ25+EB25+ED25+EF25+EH25+EJ25+EL25+EN25+EP25+ER25+ET25+EV25+EX25+EZ25+FB25+FD25+FF25+FH25+FJ25+FL25+FN25+FP25+FR25+FT25+FV25+FX25+FZ25+GB25+GD25+GF25</f>
        <v>0</v>
      </c>
      <c r="Q25" s="99">
        <f>P25-GO25</f>
        <v>0</v>
      </c>
      <c r="R25" s="102">
        <f>ROUNDUP(COUNTIF(T25:U25,"&gt; 0")/2,0)</f>
        <v>1</v>
      </c>
      <c r="S25" s="17">
        <f>IF(R25=0,"-",IF(R25-X25&gt;8,M25/(8+X25),M25/R25))</f>
        <v>28.4375</v>
      </c>
      <c r="T25" s="102">
        <f>IFERROR(VLOOKUP(D25,'Ласт турнир'!A$2:C$129,2,FALSE),"")</f>
        <v>8</v>
      </c>
      <c r="U25" s="14">
        <f>IFERROR(VLOOKUP(D25,'Ласт турнир'!A$2:C$129,3,FALSE),0)</f>
        <v>28.4375</v>
      </c>
      <c r="V25" s="176"/>
      <c r="W25" s="177" t="str">
        <f>IF(GP25=0," ",IF(GP25-V25=0," ",GP25-V25))</f>
        <v xml:space="preserve"> </v>
      </c>
      <c r="X25" s="178"/>
    </row>
    <row r="26" spans="3:24" x14ac:dyDescent="0.25">
      <c r="C26" s="168">
        <f>C25+1</f>
        <v>17</v>
      </c>
      <c r="D26" s="3" t="s">
        <v>130</v>
      </c>
      <c r="E26" s="7">
        <v>4.5</v>
      </c>
      <c r="F26" s="26" t="s">
        <v>807</v>
      </c>
      <c r="G26" s="29" t="str">
        <f>TEXT(E26,"0,0") &amp; F26</f>
        <v>4,5</v>
      </c>
      <c r="H26" s="2">
        <f>IF(M26&gt;0,1,0)</f>
        <v>1</v>
      </c>
      <c r="I26" s="2">
        <f>IF(F26="",E26,E26+0.1)</f>
        <v>4.5</v>
      </c>
      <c r="J26" s="12"/>
      <c r="K26" s="18">
        <f t="shared" si="1"/>
        <v>17</v>
      </c>
      <c r="L26" s="11" t="str">
        <f>IF(V26=0," ",IF(V26-K26=0," ",V26-K26))</f>
        <v xml:space="preserve"> </v>
      </c>
      <c r="M26" s="27">
        <f>U26</f>
        <v>18</v>
      </c>
      <c r="N26" s="13">
        <f>M26-X26</f>
        <v>18</v>
      </c>
      <c r="O26" s="14" t="str">
        <f>IF(SUMIF(T26:U26,"&lt;0")&lt;&gt;0,SUMIF(T26:U26,"&lt;0")*(-1)," ")</f>
        <v xml:space="preserve"> </v>
      </c>
      <c r="P26" s="15">
        <f>AB26+AD26+AF26+AH26+AJ26+AL26+AN26+AP26+AR26+AT26+AV26+AX26+AZ26+BB26+BD26+BF26+BH26+BJ26+BL26+BN26+BP26+BR26+BT26+BV26+BX26+BZ26+CB26+CD26+CF26+CH26+CJ26+CL26+CN26+CP26+CR26+CT26+CV26+CX26+CZ26+DB26+DD26+DF26+DH26+DJ26+DL26+DN26+DP26+DR26+DT26+DV26+DX26+DZ26+EB26+ED26+EF26+EH26+EJ26+EL26+EN26+EP26+ER26+ET26+EV26+EX26+EZ26+FB26+FD26+FF26+FH26+FJ26+FL26+FN26+FP26+FR26+FT26+FV26+FX26+FZ26+GB26+GD26+GF26</f>
        <v>0</v>
      </c>
      <c r="Q26" s="99">
        <f>P26-GO26</f>
        <v>0</v>
      </c>
      <c r="R26" s="102">
        <f>ROUNDUP(COUNTIF(T26:U26,"&gt; 0")/2,0)</f>
        <v>1</v>
      </c>
      <c r="S26" s="17">
        <f>IF(R26=0,"-",IF(R26-X26&gt;8,M26/(8+X26),M26/R26))</f>
        <v>18</v>
      </c>
      <c r="T26" s="102">
        <f>IFERROR(VLOOKUP(D26,'Ласт турнир'!A$2:C$129,2,FALSE),"")</f>
        <v>16</v>
      </c>
      <c r="U26" s="14">
        <f>IFERROR(VLOOKUP(D26,'Ласт турнир'!A$2:C$129,3,FALSE),0)</f>
        <v>18</v>
      </c>
      <c r="V26" s="176"/>
      <c r="W26" s="177" t="str">
        <f>IF(GP26=0," ",IF(GP26-V26=0," ",GP26-V26))</f>
        <v xml:space="preserve"> </v>
      </c>
      <c r="X26" s="178"/>
    </row>
    <row r="27" spans="3:24" x14ac:dyDescent="0.25">
      <c r="C27" s="168">
        <f>C26+1</f>
        <v>18</v>
      </c>
      <c r="D27" s="3" t="s">
        <v>126</v>
      </c>
      <c r="E27" s="7">
        <v>4.5</v>
      </c>
      <c r="F27" s="26" t="s">
        <v>807</v>
      </c>
      <c r="G27" s="29" t="str">
        <f>TEXT(E27,"0,0") &amp; F27</f>
        <v>4,5</v>
      </c>
      <c r="H27" s="2">
        <f>IF(M27&gt;0,1,0)</f>
        <v>1</v>
      </c>
      <c r="I27" s="2">
        <f>IF(F27="",E27,E27+0.1)</f>
        <v>4.5</v>
      </c>
      <c r="J27" s="12"/>
      <c r="K27" s="18">
        <f t="shared" si="1"/>
        <v>18</v>
      </c>
      <c r="L27" s="11" t="str">
        <f>IF(V27=0," ",IF(V27-K27=0," ",V27-K27))</f>
        <v xml:space="preserve"> </v>
      </c>
      <c r="M27" s="27">
        <f>U27</f>
        <v>18</v>
      </c>
      <c r="N27" s="13">
        <f>M27-X27</f>
        <v>18</v>
      </c>
      <c r="O27" s="14" t="str">
        <f>IF(SUMIF(T27:U27,"&lt;0")&lt;&gt;0,SUMIF(T27:U27,"&lt;0")*(-1)," ")</f>
        <v xml:space="preserve"> </v>
      </c>
      <c r="P27" s="15">
        <f>AB27+AD27+AF27+AH27+AJ27+AL27+AN27+AP27+AR27+AT27+AV27+AX27+AZ27+BB27+BD27+BF27+BH27+BJ27+BL27+BN27+BP27+BR27+BT27+BV27+BX27+BZ27+CB27+CD27+CF27+CH27+CJ27+CL27+CN27+CP27+CR27+CT27+CV27+CX27+CZ27+DB27+DD27+DF27+DH27+DJ27+DL27+DN27+DP27+DR27+DT27+DV27+DX27+DZ27+EB27+ED27+EF27+EH27+EJ27+EL27+EN27+EP27+ER27+ET27+EV27+EX27+EZ27+FB27+FD27+FF27+FH27+FJ27+FL27+FN27+FP27+FR27+FT27+FV27+FX27+FZ27+GB27+GD27+GF27</f>
        <v>0</v>
      </c>
      <c r="Q27" s="99">
        <f>P27-GO27</f>
        <v>0</v>
      </c>
      <c r="R27" s="102">
        <f>ROUNDUP(COUNTIF(T27:U27,"&gt; 0")/2,0)</f>
        <v>1</v>
      </c>
      <c r="S27" s="17">
        <f>IF(R27=0,"-",IF(R27-X27&gt;8,M27/(8+X27),M27/R27))</f>
        <v>18</v>
      </c>
      <c r="T27" s="102">
        <f>IFERROR(VLOOKUP(D27,'Ласт турнир'!A$2:C$129,2,FALSE),"")</f>
        <v>16</v>
      </c>
      <c r="U27" s="14">
        <f>IFERROR(VLOOKUP(D27,'Ласт турнир'!A$2:C$129,3,FALSE),0)</f>
        <v>18</v>
      </c>
      <c r="V27" s="176"/>
      <c r="W27" s="177" t="str">
        <f>IF(GP27=0," ",IF(GP27-V27=0," ",GP27-V27))</f>
        <v xml:space="preserve"> </v>
      </c>
      <c r="X27" s="178"/>
    </row>
    <row r="28" spans="3:24" x14ac:dyDescent="0.25">
      <c r="C28" s="168">
        <f>C27+1</f>
        <v>19</v>
      </c>
      <c r="D28" s="3" t="s">
        <v>804</v>
      </c>
      <c r="E28" s="7">
        <v>4.5</v>
      </c>
      <c r="F28" s="26" t="s">
        <v>807</v>
      </c>
      <c r="G28" s="29" t="str">
        <f>TEXT(E28,"0,0") &amp; F28</f>
        <v>4,5</v>
      </c>
      <c r="H28" s="2">
        <f>IF(M28&gt;0,1,0)</f>
        <v>1</v>
      </c>
      <c r="I28" s="2">
        <f>IF(F28="",E28,E28+0.1)</f>
        <v>4.5</v>
      </c>
      <c r="J28" s="12"/>
      <c r="K28" s="18">
        <f t="shared" si="1"/>
        <v>19</v>
      </c>
      <c r="L28" s="11" t="str">
        <f>IF(V28=0," ",IF(V28-K28=0," ",V28-K28))</f>
        <v xml:space="preserve"> </v>
      </c>
      <c r="M28" s="27">
        <f>U28</f>
        <v>18</v>
      </c>
      <c r="N28" s="13">
        <f>M28-X28</f>
        <v>18</v>
      </c>
      <c r="O28" s="14" t="str">
        <f>IF(SUMIF(T28:U28,"&lt;0")&lt;&gt;0,SUMIF(T28:U28,"&lt;0")*(-1)," ")</f>
        <v xml:space="preserve"> </v>
      </c>
      <c r="P28" s="15">
        <f>AB28+AD28+AF28+AH28+AJ28+AL28+AN28+AP28+AR28+AT28+AV28+AX28+AZ28+BB28+BD28+BF28+BH28+BJ28+BL28+BN28+BP28+BR28+BT28+BV28+BX28+BZ28+CB28+CD28+CF28+CH28+CJ28+CL28+CN28+CP28+CR28+CT28+CV28+CX28+CZ28+DB28+DD28+DF28+DH28+DJ28+DL28+DN28+DP28+DR28+DT28+DV28+DX28+DZ28+EB28+ED28+EF28+EH28+EJ28+EL28+EN28+EP28+ER28+ET28+EV28+EX28+EZ28+FB28+FD28+FF28+FH28+FJ28+FL28+FN28+FP28+FR28+FT28+FV28+FX28+FZ28+GB28+GD28+GF28</f>
        <v>0</v>
      </c>
      <c r="Q28" s="99">
        <f>P28-GO28</f>
        <v>0</v>
      </c>
      <c r="R28" s="102">
        <f>ROUNDUP(COUNTIF(T28:U28,"&gt; 0")/2,0)</f>
        <v>1</v>
      </c>
      <c r="S28" s="17">
        <f>IF(R28=0,"-",IF(R28-X28&gt;8,M28/(8+X28),M28/R28))</f>
        <v>18</v>
      </c>
      <c r="T28" s="102">
        <f>IFERROR(VLOOKUP(D28,'Ласт турнир'!A$2:C$129,2,FALSE),"")</f>
        <v>16</v>
      </c>
      <c r="U28" s="14">
        <f>IFERROR(VLOOKUP(D28,'Ласт турнир'!A$2:C$129,3,FALSE),0)</f>
        <v>18</v>
      </c>
      <c r="V28" s="176"/>
      <c r="W28" s="177" t="str">
        <f>IF(GP28=0," ",IF(GP28-V28=0," ",GP28-V28))</f>
        <v xml:space="preserve"> </v>
      </c>
      <c r="X28" s="178"/>
    </row>
    <row r="29" spans="3:24" x14ac:dyDescent="0.25">
      <c r="C29" s="168">
        <f>C28+1</f>
        <v>20</v>
      </c>
      <c r="D29" s="3" t="s">
        <v>124</v>
      </c>
      <c r="E29" s="7">
        <v>4.5</v>
      </c>
      <c r="F29" s="26" t="s">
        <v>807</v>
      </c>
      <c r="G29" s="29" t="str">
        <f>TEXT(E29,"0,0") &amp; F29</f>
        <v>4,5</v>
      </c>
      <c r="H29" s="2">
        <f>IF(M29&gt;0,1,0)</f>
        <v>1</v>
      </c>
      <c r="I29" s="2">
        <f>IF(F29="",E29,E29+0.1)</f>
        <v>4.5</v>
      </c>
      <c r="J29" s="12"/>
      <c r="K29" s="18">
        <f t="shared" si="1"/>
        <v>20</v>
      </c>
      <c r="L29" s="11" t="str">
        <f>IF(V29=0," ",IF(V29-K29=0," ",V29-K29))</f>
        <v xml:space="preserve"> </v>
      </c>
      <c r="M29" s="27">
        <f>U29</f>
        <v>18</v>
      </c>
      <c r="N29" s="13">
        <f>M29-X29</f>
        <v>18</v>
      </c>
      <c r="O29" s="14" t="str">
        <f>IF(SUMIF(T29:U29,"&lt;0")&lt;&gt;0,SUMIF(T29:U29,"&lt;0")*(-1)," ")</f>
        <v xml:space="preserve"> </v>
      </c>
      <c r="P29" s="15">
        <f>AB29+AD29+AF29+AH29+AJ29+AL29+AN29+AP29+AR29+AT29+AV29+AX29+AZ29+BB29+BD29+BF29+BH29+BJ29+BL29+BN29+BP29+BR29+BT29+BV29+BX29+BZ29+CB29+CD29+CF29+CH29+CJ29+CL29+CN29+CP29+CR29+CT29+CV29+CX29+CZ29+DB29+DD29+DF29+DH29+DJ29+DL29+DN29+DP29+DR29+DT29+DV29+DX29+DZ29+EB29+ED29+EF29+EH29+EJ29+EL29+EN29+EP29+ER29+ET29+EV29+EX29+EZ29+FB29+FD29+FF29+FH29+FJ29+FL29+FN29+FP29+FR29+FT29+FV29+FX29+FZ29+GB29+GD29+GF29</f>
        <v>0</v>
      </c>
      <c r="Q29" s="99">
        <f>P29-GO29</f>
        <v>0</v>
      </c>
      <c r="R29" s="102">
        <f>ROUNDUP(COUNTIF(T29:U29,"&gt; 0")/2,0)</f>
        <v>1</v>
      </c>
      <c r="S29" s="17">
        <f>IF(R29=0,"-",IF(R29-X29&gt;8,M29/(8+X29),M29/R29))</f>
        <v>18</v>
      </c>
      <c r="T29" s="102">
        <f>IFERROR(VLOOKUP(D29,'Ласт турнир'!A$2:C$129,2,FALSE),"")</f>
        <v>16</v>
      </c>
      <c r="U29" s="14">
        <f>IFERROR(VLOOKUP(D29,'Ласт турнир'!A$2:C$129,3,FALSE),0)</f>
        <v>18</v>
      </c>
      <c r="V29" s="176"/>
      <c r="W29" s="177" t="str">
        <f>IF(GP29=0," ",IF(GP29-V29=0," ",GP29-V29))</f>
        <v xml:space="preserve"> </v>
      </c>
      <c r="X29" s="178"/>
    </row>
    <row r="30" spans="3:24" x14ac:dyDescent="0.25">
      <c r="C30" s="168">
        <f>C29+1</f>
        <v>21</v>
      </c>
      <c r="D30" s="3" t="s">
        <v>28</v>
      </c>
      <c r="E30" s="7">
        <v>4</v>
      </c>
      <c r="F30" s="26" t="s">
        <v>808</v>
      </c>
      <c r="G30" s="29" t="str">
        <f>TEXT(E30,"0,0") &amp; F30</f>
        <v>4,0*</v>
      </c>
      <c r="H30" s="2">
        <f>IF(M30&gt;0,1,0)</f>
        <v>1</v>
      </c>
      <c r="I30" s="2">
        <f>IF(F30="",E30,E30+0.1)</f>
        <v>4.0999999999999996</v>
      </c>
      <c r="J30" s="12"/>
      <c r="K30" s="18">
        <f t="shared" si="1"/>
        <v>21</v>
      </c>
      <c r="L30" s="11" t="str">
        <f>IF(V30=0," ",IF(V30-K30=0," ",V30-K30))</f>
        <v xml:space="preserve"> </v>
      </c>
      <c r="M30" s="27">
        <f>U30</f>
        <v>17.066666666666666</v>
      </c>
      <c r="N30" s="13">
        <f>M30-X30</f>
        <v>17.066666666666666</v>
      </c>
      <c r="O30" s="14" t="str">
        <f>IF(SUMIF(T30:U30,"&lt;0")&lt;&gt;0,SUMIF(T30:U30,"&lt;0")*(-1)," ")</f>
        <v xml:space="preserve"> </v>
      </c>
      <c r="P30" s="15">
        <f>AB30+AD30+AF30+AH30+AJ30+AL30+AN30+AP30+AR30+AT30+AV30+AX30+AZ30+BB30+BD30+BF30+BH30+BJ30+BL30+BN30+BP30+BR30+BT30+BV30+BX30+BZ30+CB30+CD30+CF30+CH30+CJ30+CL30+CN30+CP30+CR30+CT30+CV30+CX30+CZ30+DB30+DD30+DF30+DH30+DJ30+DL30+DN30+DP30+DR30+DT30+DV30+DX30+DZ30+EB30+ED30+EF30+EH30+EJ30+EL30+EN30+EP30+ER30+ET30+EV30+EX30+EZ30+FB30+FD30+FF30+FH30+FJ30+FL30+FN30+FP30+FR30+FT30+FV30+FX30+FZ30+GB30+GD30+GF30</f>
        <v>0</v>
      </c>
      <c r="Q30" s="99">
        <f>P30-GO30</f>
        <v>0</v>
      </c>
      <c r="R30" s="102">
        <f>ROUNDUP(COUNTIF(T30:U30,"&gt; 0")/2,0)</f>
        <v>1</v>
      </c>
      <c r="S30" s="17">
        <f>IF(R30=0,"-",IF(R30-X30&gt;8,M30/(8+X30),M30/R30))</f>
        <v>17.066666666666666</v>
      </c>
      <c r="T30" s="102">
        <f>IFERROR(VLOOKUP(D30,'Ласт турнир'!A$2:C$129,2,FALSE),"")</f>
        <v>16</v>
      </c>
      <c r="U30" s="14">
        <f>IFERROR(VLOOKUP(D30,'Ласт турнир'!A$2:C$129,3,FALSE),0)</f>
        <v>17.066666666666666</v>
      </c>
      <c r="V30" s="176"/>
      <c r="W30" s="177" t="str">
        <f>IF(GP30=0," ",IF(GP30-V30=0," ",GP30-V30))</f>
        <v xml:space="preserve"> </v>
      </c>
      <c r="X30" s="178"/>
    </row>
    <row r="31" spans="3:24" x14ac:dyDescent="0.25">
      <c r="C31" s="168">
        <f>C30+1</f>
        <v>22</v>
      </c>
      <c r="D31" s="3" t="s">
        <v>41</v>
      </c>
      <c r="E31" s="7">
        <v>4</v>
      </c>
      <c r="F31" s="26" t="s">
        <v>808</v>
      </c>
      <c r="G31" s="29" t="str">
        <f>TEXT(E31,"0,0") &amp; F31</f>
        <v>4,0*</v>
      </c>
      <c r="H31" s="2">
        <f>IF(M31&gt;0,1,0)</f>
        <v>1</v>
      </c>
      <c r="I31" s="2">
        <f>IF(F31="",E31,E31+0.1)</f>
        <v>4.0999999999999996</v>
      </c>
      <c r="J31" s="12"/>
      <c r="K31" s="18">
        <f t="shared" si="1"/>
        <v>22</v>
      </c>
      <c r="L31" s="11" t="str">
        <f>IF(V31=0," ",IF(V31-K31=0," ",V31-K31))</f>
        <v xml:space="preserve"> </v>
      </c>
      <c r="M31" s="27">
        <f>U31</f>
        <v>17.066666666666666</v>
      </c>
      <c r="N31" s="13">
        <f>M31-X31</f>
        <v>17.066666666666666</v>
      </c>
      <c r="O31" s="14" t="str">
        <f>IF(SUMIF(T31:U31,"&lt;0")&lt;&gt;0,SUMIF(T31:U31,"&lt;0")*(-1)," ")</f>
        <v xml:space="preserve"> </v>
      </c>
      <c r="P31" s="15">
        <f>AB31+AD31+AF31+AH31+AJ31+AL31+AN31+AP31+AR31+AT31+AV31+AX31+AZ31+BB31+BD31+BF31+BH31+BJ31+BL31+BN31+BP31+BR31+BT31+BV31+BX31+BZ31+CB31+CD31+CF31+CH31+CJ31+CL31+CN31+CP31+CR31+CT31+CV31+CX31+CZ31+DB31+DD31+DF31+DH31+DJ31+DL31+DN31+DP31+DR31+DT31+DV31+DX31+DZ31+EB31+ED31+EF31+EH31+EJ31+EL31+EN31+EP31+ER31+ET31+EV31+EX31+EZ31+FB31+FD31+FF31+FH31+FJ31+FL31+FN31+FP31+FR31+FT31+FV31+FX31+FZ31+GB31+GD31+GF31</f>
        <v>0</v>
      </c>
      <c r="Q31" s="99">
        <f>P31-GO31</f>
        <v>0</v>
      </c>
      <c r="R31" s="102">
        <f>ROUNDUP(COUNTIF(T31:U31,"&gt; 0")/2,0)</f>
        <v>1</v>
      </c>
      <c r="S31" s="17">
        <f>IF(R31=0,"-",IF(R31-X31&gt;8,M31/(8+X31),M31/R31))</f>
        <v>17.066666666666666</v>
      </c>
      <c r="T31" s="102">
        <f>IFERROR(VLOOKUP(D31,'Ласт турнир'!A$2:C$129,2,FALSE),"")</f>
        <v>16</v>
      </c>
      <c r="U31" s="14">
        <f>IFERROR(VLOOKUP(D31,'Ласт турнир'!A$2:C$129,3,FALSE),0)</f>
        <v>17.066666666666666</v>
      </c>
      <c r="V31" s="176"/>
      <c r="W31" s="177" t="str">
        <f>IF(GP31=0," ",IF(GP31-V31=0," ",GP31-V31))</f>
        <v xml:space="preserve"> </v>
      </c>
      <c r="X31" s="178"/>
    </row>
    <row r="32" spans="3:24" x14ac:dyDescent="0.25">
      <c r="C32" s="168">
        <f>C31+1</f>
        <v>23</v>
      </c>
      <c r="D32" s="3" t="s">
        <v>40</v>
      </c>
      <c r="E32" s="7">
        <v>4</v>
      </c>
      <c r="F32" s="26" t="s">
        <v>808</v>
      </c>
      <c r="G32" s="29" t="str">
        <f>TEXT(E32,"0,0") &amp; F32</f>
        <v>4,0*</v>
      </c>
      <c r="H32" s="2">
        <f>IF(M32&gt;0,1,0)</f>
        <v>1</v>
      </c>
      <c r="I32" s="2">
        <f>IF(F32="",E32,E32+0.1)</f>
        <v>4.0999999999999996</v>
      </c>
      <c r="J32" s="12"/>
      <c r="K32" s="18">
        <f t="shared" si="1"/>
        <v>23</v>
      </c>
      <c r="L32" s="11" t="str">
        <f>IF(V32=0," ",IF(V32-K32=0," ",V32-K32))</f>
        <v xml:space="preserve"> </v>
      </c>
      <c r="M32" s="27">
        <f>U32</f>
        <v>16</v>
      </c>
      <c r="N32" s="13">
        <f>M32-X32</f>
        <v>16</v>
      </c>
      <c r="O32" s="14" t="str">
        <f>IF(SUMIF(T32:U32,"&lt;0")&lt;&gt;0,SUMIF(T32:U32,"&lt;0")*(-1)," ")</f>
        <v xml:space="preserve"> </v>
      </c>
      <c r="P32" s="15">
        <f>AB32+AD32+AF32+AH32+AJ32+AL32+AN32+AP32+AR32+AT32+AV32+AX32+AZ32+BB32+BD32+BF32+BH32+BJ32+BL32+BN32+BP32+BR32+BT32+BV32+BX32+BZ32+CB32+CD32+CF32+CH32+CJ32+CL32+CN32+CP32+CR32+CT32+CV32+CX32+CZ32+DB32+DD32+DF32+DH32+DJ32+DL32+DN32+DP32+DR32+DT32+DV32+DX32+DZ32+EB32+ED32+EF32+EH32+EJ32+EL32+EN32+EP32+ER32+ET32+EV32+EX32+EZ32+FB32+FD32+FF32+FH32+FJ32+FL32+FN32+FP32+FR32+FT32+FV32+FX32+FZ32+GB32+GD32+GF32</f>
        <v>0</v>
      </c>
      <c r="Q32" s="99">
        <f>P32-GO32</f>
        <v>0</v>
      </c>
      <c r="R32" s="102">
        <f>ROUNDUP(COUNTIF(T32:U32,"&gt; 0")/2,0)</f>
        <v>1</v>
      </c>
      <c r="S32" s="17">
        <f>IF(R32=0,"-",IF(R32-X32&gt;8,M32/(8+X32),M32/R32))</f>
        <v>16</v>
      </c>
      <c r="T32" s="102">
        <f>IFERROR(VLOOKUP(D32,'Ласт турнир'!A$2:C$129,2,FALSE),"")</f>
        <v>16</v>
      </c>
      <c r="U32" s="14">
        <f>IFERROR(VLOOKUP(D32,'Ласт турнир'!A$2:C$129,3,FALSE),0)</f>
        <v>16</v>
      </c>
      <c r="V32" s="176"/>
      <c r="W32" s="177" t="str">
        <f>IF(GP32=0," ",IF(GP32-V32=0," ",GP32-V32))</f>
        <v xml:space="preserve"> </v>
      </c>
      <c r="X32" s="178"/>
    </row>
    <row r="33" spans="3:24" x14ac:dyDescent="0.25">
      <c r="C33" s="168">
        <f>C32+1</f>
        <v>24</v>
      </c>
      <c r="D33" s="3" t="s">
        <v>147</v>
      </c>
      <c r="E33" s="7">
        <v>4</v>
      </c>
      <c r="F33" s="26" t="s">
        <v>808</v>
      </c>
      <c r="G33" s="29" t="str">
        <f>TEXT(E33,"0,0") &amp; F33</f>
        <v>4,0*</v>
      </c>
      <c r="H33" s="2">
        <f>IF(M33&gt;0,1,0)</f>
        <v>1</v>
      </c>
      <c r="I33" s="2">
        <f>IF(F33="",E33,E33+0.1)</f>
        <v>4.0999999999999996</v>
      </c>
      <c r="J33" s="12"/>
      <c r="K33" s="18">
        <f t="shared" si="1"/>
        <v>24</v>
      </c>
      <c r="L33" s="11" t="str">
        <f>IF(V33=0," ",IF(V33-K33=0," ",V33-K33))</f>
        <v xml:space="preserve"> </v>
      </c>
      <c r="M33" s="27">
        <f>U33</f>
        <v>16</v>
      </c>
      <c r="N33" s="13">
        <f>M33-X33</f>
        <v>16</v>
      </c>
      <c r="O33" s="14" t="str">
        <f>IF(SUMIF(T33:U33,"&lt;0")&lt;&gt;0,SUMIF(T33:U33,"&lt;0")*(-1)," ")</f>
        <v xml:space="preserve"> </v>
      </c>
      <c r="P33" s="15">
        <f>AB33+AD33+AF33+AH33+AJ33+AL33+AN33+AP33+AR33+AT33+AV33+AX33+AZ33+BB33+BD33+BF33+BH33+BJ33+BL33+BN33+BP33+BR33+BT33+BV33+BX33+BZ33+CB33+CD33+CF33+CH33+CJ33+CL33+CN33+CP33+CR33+CT33+CV33+CX33+CZ33+DB33+DD33+DF33+DH33+DJ33+DL33+DN33+DP33+DR33+DT33+DV33+DX33+DZ33+EB33+ED33+EF33+EH33+EJ33+EL33+EN33+EP33+ER33+ET33+EV33+EX33+EZ33+FB33+FD33+FF33+FH33+FJ33+FL33+FN33+FP33+FR33+FT33+FV33+FX33+FZ33+GB33+GD33+GF33</f>
        <v>0</v>
      </c>
      <c r="Q33" s="99">
        <f>P33-GO33</f>
        <v>0</v>
      </c>
      <c r="R33" s="102">
        <f>ROUNDUP(COUNTIF(T33:U33,"&gt; 0")/2,0)</f>
        <v>1</v>
      </c>
      <c r="S33" s="17">
        <f>IF(R33=0,"-",IF(R33-X33&gt;8,M33/(8+X33),M33/R33))</f>
        <v>16</v>
      </c>
      <c r="T33" s="102">
        <f>IFERROR(VLOOKUP(D33,'Ласт турнир'!A$2:C$129,2,FALSE),"")</f>
        <v>16</v>
      </c>
      <c r="U33" s="14">
        <f>IFERROR(VLOOKUP(D33,'Ласт турнир'!A$2:C$129,3,FALSE),0)</f>
        <v>16</v>
      </c>
      <c r="V33" s="176"/>
      <c r="W33" s="177" t="str">
        <f>IF(GP33=0," ",IF(GP33-V33=0," ",GP33-V33))</f>
        <v xml:space="preserve"> </v>
      </c>
      <c r="X33" s="178"/>
    </row>
    <row r="34" spans="3:24" x14ac:dyDescent="0.25">
      <c r="C34" s="168">
        <f>C33+1</f>
        <v>25</v>
      </c>
      <c r="D34" s="3" t="s">
        <v>16</v>
      </c>
      <c r="E34" s="7">
        <v>4</v>
      </c>
      <c r="F34" s="26" t="s">
        <v>807</v>
      </c>
      <c r="G34" s="29" t="str">
        <f>TEXT(E34,"0,0") &amp; F34</f>
        <v>4,0</v>
      </c>
      <c r="H34" s="2">
        <f>IF(M34&gt;0,1,0)</f>
        <v>1</v>
      </c>
      <c r="I34" s="2">
        <f>IF(F34="",E34,E34+0.1)</f>
        <v>4</v>
      </c>
      <c r="J34" s="12"/>
      <c r="K34" s="18">
        <f t="shared" si="1"/>
        <v>25</v>
      </c>
      <c r="L34" s="11" t="str">
        <f>IF(V34=0," ",IF(V34-K34=0," ",V34-K34))</f>
        <v xml:space="preserve"> </v>
      </c>
      <c r="M34" s="27">
        <f>U34</f>
        <v>16</v>
      </c>
      <c r="N34" s="13">
        <f>M34-X34</f>
        <v>16</v>
      </c>
      <c r="O34" s="14" t="str">
        <f>IF(SUMIF(T34:U34,"&lt;0")&lt;&gt;0,SUMIF(T34:U34,"&lt;0")*(-1)," ")</f>
        <v xml:space="preserve"> </v>
      </c>
      <c r="P34" s="15">
        <f>AB34+AD34+AF34+AH34+AJ34+AL34+AN34+AP34+AR34+AT34+AV34+AX34+AZ34+BB34+BD34+BF34+BH34+BJ34+BL34+BN34+BP34+BR34+BT34+BV34+BX34+BZ34+CB34+CD34+CF34+CH34+CJ34+CL34+CN34+CP34+CR34+CT34+CV34+CX34+CZ34+DB34+DD34+DF34+DH34+DJ34+DL34+DN34+DP34+DR34+DT34+DV34+DX34+DZ34+EB34+ED34+EF34+EH34+EJ34+EL34+EN34+EP34+ER34+ET34+EV34+EX34+EZ34+FB34+FD34+FF34+FH34+FJ34+FL34+FN34+FP34+FR34+FT34+FV34+FX34+FZ34+GB34+GD34+GF34</f>
        <v>0</v>
      </c>
      <c r="Q34" s="99">
        <f>P34-GO34</f>
        <v>0</v>
      </c>
      <c r="R34" s="102">
        <f>ROUNDUP(COUNTIF(T34:U34,"&gt; 0")/2,0)</f>
        <v>1</v>
      </c>
      <c r="S34" s="17">
        <f>IF(R34=0,"-",IF(R34-X34&gt;8,M34/(8+X34),M34/R34))</f>
        <v>16</v>
      </c>
      <c r="T34" s="102">
        <f>IFERROR(VLOOKUP(D34,'Ласт турнир'!A$2:C$129,2,FALSE),"")</f>
        <v>16</v>
      </c>
      <c r="U34" s="14">
        <f>IFERROR(VLOOKUP(D34,'Ласт турнир'!A$2:C$129,3,FALSE),0)</f>
        <v>16</v>
      </c>
      <c r="V34" s="176"/>
      <c r="W34" s="177" t="str">
        <f>IF(GP34=0," ",IF(GP34-V34=0," ",GP34-V34))</f>
        <v xml:space="preserve"> </v>
      </c>
      <c r="X34" s="178"/>
    </row>
    <row r="35" spans="3:24" x14ac:dyDescent="0.25">
      <c r="C35" s="168">
        <f>C34+1</f>
        <v>26</v>
      </c>
      <c r="D35" s="3" t="s">
        <v>196</v>
      </c>
      <c r="E35" s="7">
        <v>4</v>
      </c>
      <c r="F35" s="26" t="s">
        <v>807</v>
      </c>
      <c r="G35" s="29" t="str">
        <f>TEXT(E35,"0,0") &amp; F35</f>
        <v>4,0</v>
      </c>
      <c r="H35" s="2">
        <f>IF(M35&gt;0,1,0)</f>
        <v>1</v>
      </c>
      <c r="I35" s="2">
        <f>IF(F35="",E35,E35+0.1)</f>
        <v>4</v>
      </c>
      <c r="J35" s="12"/>
      <c r="K35" s="18">
        <f t="shared" si="1"/>
        <v>26</v>
      </c>
      <c r="L35" s="11" t="str">
        <f>IF(V35=0," ",IF(V35-K35=0," ",V35-K35))</f>
        <v xml:space="preserve"> </v>
      </c>
      <c r="M35" s="27">
        <f>U35</f>
        <v>16</v>
      </c>
      <c r="N35" s="13">
        <f>M35-X35</f>
        <v>16</v>
      </c>
      <c r="O35" s="14" t="str">
        <f>IF(SUMIF(T35:U35,"&lt;0")&lt;&gt;0,SUMIF(T35:U35,"&lt;0")*(-1)," ")</f>
        <v xml:space="preserve"> </v>
      </c>
      <c r="P35" s="15">
        <f>AB35+AD35+AF35+AH35+AJ35+AL35+AN35+AP35+AR35+AT35+AV35+AX35+AZ35+BB35+BD35+BF35+BH35+BJ35+BL35+BN35+BP35+BR35+BT35+BV35+BX35+BZ35+CB35+CD35+CF35+CH35+CJ35+CL35+CN35+CP35+CR35+CT35+CV35+CX35+CZ35+DB35+DD35+DF35+DH35+DJ35+DL35+DN35+DP35+DR35+DT35+DV35+DX35+DZ35+EB35+ED35+EF35+EH35+EJ35+EL35+EN35+EP35+ER35+ET35+EV35+EX35+EZ35+FB35+FD35+FF35+FH35+FJ35+FL35+FN35+FP35+FR35+FT35+FV35+FX35+FZ35+GB35+GD35+GF35</f>
        <v>0</v>
      </c>
      <c r="Q35" s="99">
        <f>P35-GO35</f>
        <v>0</v>
      </c>
      <c r="R35" s="102">
        <f>ROUNDUP(COUNTIF(T35:U35,"&gt; 0")/2,0)</f>
        <v>1</v>
      </c>
      <c r="S35" s="17">
        <f>IF(R35=0,"-",IF(R35-X35&gt;8,M35/(8+X35),M35/R35))</f>
        <v>16</v>
      </c>
      <c r="T35" s="102">
        <f>IFERROR(VLOOKUP(D35,'Ласт турнир'!A$2:C$129,2,FALSE),"")</f>
        <v>16</v>
      </c>
      <c r="U35" s="14">
        <f>IFERROR(VLOOKUP(D35,'Ласт турнир'!A$2:C$129,3,FALSE),0)</f>
        <v>16</v>
      </c>
      <c r="V35" s="176"/>
      <c r="W35" s="177" t="str">
        <f>IF(GP35=0," ",IF(GP35-V35=0," ",GP35-V35))</f>
        <v xml:space="preserve"> </v>
      </c>
      <c r="X35" s="178"/>
    </row>
    <row r="36" spans="3:24" x14ac:dyDescent="0.25">
      <c r="C36" s="168">
        <f>C35+1</f>
        <v>27</v>
      </c>
      <c r="D36" s="3" t="s">
        <v>31</v>
      </c>
      <c r="E36" s="7">
        <v>3.5</v>
      </c>
      <c r="F36" s="26" t="s">
        <v>808</v>
      </c>
      <c r="G36" s="29" t="str">
        <f>TEXT(E36,"0,0") &amp; F36</f>
        <v>3,5*</v>
      </c>
      <c r="H36" s="2">
        <f>IF(M36&gt;0,1,0)</f>
        <v>1</v>
      </c>
      <c r="I36" s="2">
        <f>IF(F36="",E36,E36+0.1)</f>
        <v>3.6</v>
      </c>
      <c r="J36" s="12"/>
      <c r="K36" s="18">
        <f t="shared" si="1"/>
        <v>27</v>
      </c>
      <c r="L36" s="11" t="str">
        <f>IF(V36=0," ",IF(V36-K36=0," ",V36-K36))</f>
        <v xml:space="preserve"> </v>
      </c>
      <c r="M36" s="27">
        <f>U36</f>
        <v>14.933333333333334</v>
      </c>
      <c r="N36" s="13">
        <f>M36-X36</f>
        <v>14.933333333333334</v>
      </c>
      <c r="O36" s="14" t="str">
        <f>IF(SUMIF(T36:U36,"&lt;0")&lt;&gt;0,SUMIF(T36:U36,"&lt;0")*(-1)," ")</f>
        <v xml:space="preserve"> </v>
      </c>
      <c r="P36" s="15">
        <f>AB36+AD36+AF36+AH36+AJ36+AL36+AN36+AP36+AR36+AT36+AV36+AX36+AZ36+BB36+BD36+BF36+BH36+BJ36+BL36+BN36+BP36+BR36+BT36+BV36+BX36+BZ36+CB36+CD36+CF36+CH36+CJ36+CL36+CN36+CP36+CR36+CT36+CV36+CX36+CZ36+DB36+DD36+DF36+DH36+DJ36+DL36+DN36+DP36+DR36+DT36+DV36+DX36+DZ36+EB36+ED36+EF36+EH36+EJ36+EL36+EN36+EP36+ER36+ET36+EV36+EX36+EZ36+FB36+FD36+FF36+FH36+FJ36+FL36+FN36+FP36+FR36+FT36+FV36+FX36+FZ36+GB36+GD36+GF36</f>
        <v>0</v>
      </c>
      <c r="Q36" s="99">
        <f>P36-GO36</f>
        <v>0</v>
      </c>
      <c r="R36" s="102">
        <f>ROUNDUP(COUNTIF(T36:U36,"&gt; 0")/2,0)</f>
        <v>1</v>
      </c>
      <c r="S36" s="17">
        <f>IF(R36=0,"-",IF(R36-X36&gt;8,M36/(8+X36),M36/R36))</f>
        <v>14.933333333333334</v>
      </c>
      <c r="T36" s="102">
        <f>IFERROR(VLOOKUP(D36,'Ласт турнир'!A$2:C$129,2,FALSE),"")</f>
        <v>16</v>
      </c>
      <c r="U36" s="14">
        <f>IFERROR(VLOOKUP(D36,'Ласт турнир'!A$2:C$129,3,FALSE),0)</f>
        <v>14.933333333333334</v>
      </c>
      <c r="V36" s="176"/>
      <c r="W36" s="177" t="str">
        <f>IF(GP36=0," ",IF(GP36-V36=0," ",GP36-V36))</f>
        <v xml:space="preserve"> </v>
      </c>
      <c r="X36" s="178"/>
    </row>
    <row r="37" spans="3:24" x14ac:dyDescent="0.25">
      <c r="C37" s="168">
        <f>C36+1</f>
        <v>28</v>
      </c>
      <c r="D37" s="3" t="s">
        <v>321</v>
      </c>
      <c r="E37" s="7">
        <v>3.5</v>
      </c>
      <c r="F37" s="26" t="s">
        <v>807</v>
      </c>
      <c r="G37" s="29" t="str">
        <f>TEXT(E37,"0,0") &amp; F37</f>
        <v>3,5</v>
      </c>
      <c r="H37" s="2">
        <f>IF(M37&gt;0,1,0)</f>
        <v>1</v>
      </c>
      <c r="I37" s="2">
        <f>IF(F37="",E37,E37+0.1)</f>
        <v>3.5</v>
      </c>
      <c r="J37" s="12"/>
      <c r="K37" s="18">
        <f t="shared" si="1"/>
        <v>28</v>
      </c>
      <c r="L37" s="11" t="str">
        <f>IF(V37=0," ",IF(V37-K37=0," ",V37-K37))</f>
        <v xml:space="preserve"> </v>
      </c>
      <c r="M37" s="27">
        <f>U37</f>
        <v>14.933333333333334</v>
      </c>
      <c r="N37" s="13">
        <f>M37-X37</f>
        <v>14.933333333333334</v>
      </c>
      <c r="O37" s="14" t="str">
        <f>IF(SUMIF(T37:U37,"&lt;0")&lt;&gt;0,SUMIF(T37:U37,"&lt;0")*(-1)," ")</f>
        <v xml:space="preserve"> </v>
      </c>
      <c r="P37" s="15">
        <f>AB37+AD37+AF37+AH37+AJ37+AL37+AN37+AP37+AR37+AT37+AV37+AX37+AZ37+BB37+BD37+BF37+BH37+BJ37+BL37+BN37+BP37+BR37+BT37+BV37+BX37+BZ37+CB37+CD37+CF37+CH37+CJ37+CL37+CN37+CP37+CR37+CT37+CV37+CX37+CZ37+DB37+DD37+DF37+DH37+DJ37+DL37+DN37+DP37+DR37+DT37+DV37+DX37+DZ37+EB37+ED37+EF37+EH37+EJ37+EL37+EN37+EP37+ER37+ET37+EV37+EX37+EZ37+FB37+FD37+FF37+FH37+FJ37+FL37+FN37+FP37+FR37+FT37+FV37+FX37+FZ37+GB37+GD37+GF37</f>
        <v>0</v>
      </c>
      <c r="Q37" s="99">
        <f>P37-GO37</f>
        <v>0</v>
      </c>
      <c r="R37" s="102">
        <f>ROUNDUP(COUNTIF(T37:U37,"&gt; 0")/2,0)</f>
        <v>1</v>
      </c>
      <c r="S37" s="17">
        <f>IF(R37=0,"-",IF(R37-X37&gt;8,M37/(8+X37),M37/R37))</f>
        <v>14.933333333333334</v>
      </c>
      <c r="T37" s="102">
        <f>IFERROR(VLOOKUP(D37,'Ласт турнир'!A$2:C$129,2,FALSE),"")</f>
        <v>16</v>
      </c>
      <c r="U37" s="14">
        <f>IFERROR(VLOOKUP(D37,'Ласт турнир'!A$2:C$129,3,FALSE),0)</f>
        <v>14.933333333333334</v>
      </c>
      <c r="V37" s="176"/>
      <c r="W37" s="177" t="str">
        <f>IF(GP37=0," ",IF(GP37-V37=0," ",GP37-V37))</f>
        <v xml:space="preserve"> </v>
      </c>
      <c r="X37" s="178"/>
    </row>
    <row r="38" spans="3:24" x14ac:dyDescent="0.25">
      <c r="C38" s="168">
        <f>C37+1</f>
        <v>29</v>
      </c>
      <c r="D38" s="3" t="s">
        <v>157</v>
      </c>
      <c r="E38" s="7">
        <v>3.5</v>
      </c>
      <c r="F38" s="26" t="s">
        <v>808</v>
      </c>
      <c r="G38" s="29" t="str">
        <f>TEXT(E38,"0,0") &amp; F38</f>
        <v>3,5*</v>
      </c>
      <c r="H38" s="2">
        <f>IF(M38&gt;0,1,0)</f>
        <v>1</v>
      </c>
      <c r="I38" s="2">
        <f>IF(F38="",E38,E38+0.1)</f>
        <v>3.6</v>
      </c>
      <c r="J38" s="12"/>
      <c r="K38" s="18">
        <f t="shared" si="1"/>
        <v>29</v>
      </c>
      <c r="L38" s="11" t="str">
        <f>IF(V38=0," ",IF(V38-K38=0," ",V38-K38))</f>
        <v xml:space="preserve"> </v>
      </c>
      <c r="M38" s="27">
        <f>U38</f>
        <v>14</v>
      </c>
      <c r="N38" s="13">
        <f>M38-X38</f>
        <v>14</v>
      </c>
      <c r="O38" s="14" t="str">
        <f>IF(SUMIF(T38:U38,"&lt;0")&lt;&gt;0,SUMIF(T38:U38,"&lt;0")*(-1)," ")</f>
        <v xml:space="preserve"> </v>
      </c>
      <c r="P38" s="15">
        <f>AB38+AD38+AF38+AH38+AJ38+AL38+AN38+AP38+AR38+AT38+AV38+AX38+AZ38+BB38+BD38+BF38+BH38+BJ38+BL38+BN38+BP38+BR38+BT38+BV38+BX38+BZ38+CB38+CD38+CF38+CH38+CJ38+CL38+CN38+CP38+CR38+CT38+CV38+CX38+CZ38+DB38+DD38+DF38+DH38+DJ38+DL38+DN38+DP38+DR38+DT38+DV38+DX38+DZ38+EB38+ED38+EF38+EH38+EJ38+EL38+EN38+EP38+ER38+ET38+EV38+EX38+EZ38+FB38+FD38+FF38+FH38+FJ38+FL38+FN38+FP38+FR38+FT38+FV38+FX38+FZ38+GB38+GD38+GF38</f>
        <v>0</v>
      </c>
      <c r="Q38" s="99">
        <f>P38-GO38</f>
        <v>0</v>
      </c>
      <c r="R38" s="102">
        <f>ROUNDUP(COUNTIF(T38:U38,"&gt; 0")/2,0)</f>
        <v>1</v>
      </c>
      <c r="S38" s="17">
        <f>IF(R38=0,"-",IF(R38-X38&gt;8,M38/(8+X38),M38/R38))</f>
        <v>14</v>
      </c>
      <c r="T38" s="102">
        <f>IFERROR(VLOOKUP(D38,'Ласт турнир'!A$2:C$129,2,FALSE),"")</f>
        <v>16</v>
      </c>
      <c r="U38" s="14">
        <f>IFERROR(VLOOKUP(D38,'Ласт турнир'!A$2:C$129,3,FALSE),0)</f>
        <v>14</v>
      </c>
      <c r="V38" s="176"/>
      <c r="W38" s="177" t="str">
        <f>IF(GP38=0," ",IF(GP38-V38=0," ",GP38-V38))</f>
        <v xml:space="preserve"> </v>
      </c>
      <c r="X38" s="178"/>
    </row>
    <row r="39" spans="3:24" x14ac:dyDescent="0.25">
      <c r="C39" s="168">
        <f>C38+1</f>
        <v>30</v>
      </c>
      <c r="D39" s="3" t="s">
        <v>208</v>
      </c>
      <c r="E39" s="7">
        <v>3.5</v>
      </c>
      <c r="F39" s="26" t="s">
        <v>808</v>
      </c>
      <c r="G39" s="29" t="str">
        <f>TEXT(E39,"0,0") &amp; F39</f>
        <v>3,5*</v>
      </c>
      <c r="H39" s="2">
        <f>IF(M39&gt;0,1,0)</f>
        <v>1</v>
      </c>
      <c r="I39" s="2">
        <f>IF(F39="",E39,E39+0.1)</f>
        <v>3.6</v>
      </c>
      <c r="J39" s="12"/>
      <c r="K39" s="18">
        <f t="shared" si="1"/>
        <v>30</v>
      </c>
      <c r="L39" s="11" t="str">
        <f>IF(V39=0," ",IF(V39-K39=0," ",V39-K39))</f>
        <v xml:space="preserve"> </v>
      </c>
      <c r="M39" s="27">
        <f>U39</f>
        <v>14</v>
      </c>
      <c r="N39" s="13">
        <f>M39-X39</f>
        <v>14</v>
      </c>
      <c r="O39" s="14" t="str">
        <f>IF(SUMIF(T39:U39,"&lt;0")&lt;&gt;0,SUMIF(T39:U39,"&lt;0")*(-1)," ")</f>
        <v xml:space="preserve"> </v>
      </c>
      <c r="P39" s="15">
        <f>AB39+AD39+AF39+AH39+AJ39+AL39+AN39+AP39+AR39+AT39+AV39+AX39+AZ39+BB39+BD39+BF39+BH39+BJ39+BL39+BN39+BP39+BR39+BT39+BV39+BX39+BZ39+CB39+CD39+CF39+CH39+CJ39+CL39+CN39+CP39+CR39+CT39+CV39+CX39+CZ39+DB39+DD39+DF39+DH39+DJ39+DL39+DN39+DP39+DR39+DT39+DV39+DX39+DZ39+EB39+ED39+EF39+EH39+EJ39+EL39+EN39+EP39+ER39+ET39+EV39+EX39+EZ39+FB39+FD39+FF39+FH39+FJ39+FL39+FN39+FP39+FR39+FT39+FV39+FX39+FZ39+GB39+GD39+GF39</f>
        <v>0</v>
      </c>
      <c r="Q39" s="99">
        <f>P39-GO39</f>
        <v>0</v>
      </c>
      <c r="R39" s="102">
        <f>ROUNDUP(COUNTIF(T39:U39,"&gt; 0")/2,0)</f>
        <v>1</v>
      </c>
      <c r="S39" s="17">
        <f>IF(R39=0,"-",IF(R39-X39&gt;8,M39/(8+X39),M39/R39))</f>
        <v>14</v>
      </c>
      <c r="T39" s="102">
        <f>IFERROR(VLOOKUP(D39,'Ласт турнир'!A$2:C$129,2,FALSE),"")</f>
        <v>16</v>
      </c>
      <c r="U39" s="14">
        <f>IFERROR(VLOOKUP(D39,'Ласт турнир'!A$2:C$129,3,FALSE),0)</f>
        <v>14</v>
      </c>
      <c r="V39" s="176"/>
      <c r="W39" s="177" t="str">
        <f>IF(GP39=0," ",IF(GP39-V39=0," ",GP39-V39))</f>
        <v xml:space="preserve"> </v>
      </c>
      <c r="X39" s="178"/>
    </row>
    <row r="40" spans="3:24" x14ac:dyDescent="0.25">
      <c r="C40" s="168">
        <f>C39+1</f>
        <v>31</v>
      </c>
      <c r="D40" s="3" t="s">
        <v>36</v>
      </c>
      <c r="E40" s="7">
        <v>3.5</v>
      </c>
      <c r="F40" s="26" t="s">
        <v>808</v>
      </c>
      <c r="G40" s="29" t="str">
        <f>TEXT(E40,"0,0") &amp; F40</f>
        <v>3,5*</v>
      </c>
      <c r="H40" s="2">
        <f>IF(M40&gt;0,1,0)</f>
        <v>1</v>
      </c>
      <c r="I40" s="2">
        <f>IF(F40="",E40,E40+0.1)</f>
        <v>3.6</v>
      </c>
      <c r="J40" s="12"/>
      <c r="K40" s="18">
        <f t="shared" si="1"/>
        <v>31</v>
      </c>
      <c r="L40" s="11" t="str">
        <f>IF(V40=0," ",IF(V40-K40=0," ",V40-K40))</f>
        <v xml:space="preserve"> </v>
      </c>
      <c r="M40" s="27">
        <f>U40</f>
        <v>14</v>
      </c>
      <c r="N40" s="13">
        <f>M40-X40</f>
        <v>14</v>
      </c>
      <c r="O40" s="14" t="str">
        <f>IF(SUMIF(T40:U40,"&lt;0")&lt;&gt;0,SUMIF(T40:U40,"&lt;0")*(-1)," ")</f>
        <v xml:space="preserve"> </v>
      </c>
      <c r="P40" s="15">
        <f>AB40+AD40+AF40+AH40+AJ40+AL40+AN40+AP40+AR40+AT40+AV40+AX40+AZ40+BB40+BD40+BF40+BH40+BJ40+BL40+BN40+BP40+BR40+BT40+BV40+BX40+BZ40+CB40+CD40+CF40+CH40+CJ40+CL40+CN40+CP40+CR40+CT40+CV40+CX40+CZ40+DB40+DD40+DF40+DH40+DJ40+DL40+DN40+DP40+DR40+DT40+DV40+DX40+DZ40+EB40+ED40+EF40+EH40+EJ40+EL40+EN40+EP40+ER40+ET40+EV40+EX40+EZ40+FB40+FD40+FF40+FH40+FJ40+FL40+FN40+FP40+FR40+FT40+FV40+FX40+FZ40+GB40+GD40+GF40</f>
        <v>0</v>
      </c>
      <c r="Q40" s="99">
        <f>P40-GO40</f>
        <v>0</v>
      </c>
      <c r="R40" s="102">
        <f>ROUNDUP(COUNTIF(T40:U40,"&gt; 0")/2,0)</f>
        <v>1</v>
      </c>
      <c r="S40" s="17">
        <f>IF(R40=0,"-",IF(R40-X40&gt;8,M40/(8+X40),M40/R40))</f>
        <v>14</v>
      </c>
      <c r="T40" s="102">
        <f>IFERROR(VLOOKUP(D40,'Ласт турнир'!A$2:C$129,2,FALSE),"")</f>
        <v>16</v>
      </c>
      <c r="U40" s="14">
        <f>IFERROR(VLOOKUP(D40,'Ласт турнир'!A$2:C$129,3,FALSE),0)</f>
        <v>14</v>
      </c>
      <c r="V40" s="176"/>
      <c r="W40" s="177" t="str">
        <f>IF(GP40=0," ",IF(GP40-V40=0," ",GP40-V40))</f>
        <v xml:space="preserve"> </v>
      </c>
      <c r="X40" s="178"/>
    </row>
    <row r="41" spans="3:24" x14ac:dyDescent="0.25">
      <c r="C41" s="168">
        <f>C40+1</f>
        <v>32</v>
      </c>
      <c r="D41" s="3" t="s">
        <v>170</v>
      </c>
      <c r="E41" s="7">
        <v>3.5</v>
      </c>
      <c r="F41" s="26" t="s">
        <v>807</v>
      </c>
      <c r="G41" s="29" t="str">
        <f>TEXT(E41,"0,0") &amp; F41</f>
        <v>3,5</v>
      </c>
      <c r="H41" s="2">
        <f>IF(M41&gt;0,1,0)</f>
        <v>1</v>
      </c>
      <c r="I41" s="2">
        <f>IF(F41="",E41,E41+0.1)</f>
        <v>3.5</v>
      </c>
      <c r="J41" s="12"/>
      <c r="K41" s="18">
        <f t="shared" si="1"/>
        <v>32</v>
      </c>
      <c r="L41" s="11" t="str">
        <f>IF(V41=0," ",IF(V41-K41=0," ",V41-K41))</f>
        <v xml:space="preserve"> </v>
      </c>
      <c r="M41" s="27">
        <f>U41</f>
        <v>14</v>
      </c>
      <c r="N41" s="13">
        <f>M41-X41</f>
        <v>14</v>
      </c>
      <c r="O41" s="14" t="str">
        <f>IF(SUMIF(T41:U41,"&lt;0")&lt;&gt;0,SUMIF(T41:U41,"&lt;0")*(-1)," ")</f>
        <v xml:space="preserve"> </v>
      </c>
      <c r="P41" s="15">
        <f>AB41+AD41+AF41+AH41+AJ41+AL41+AN41+AP41+AR41+AT41+AV41+AX41+AZ41+BB41+BD41+BF41+BH41+BJ41+BL41+BN41+BP41+BR41+BT41+BV41+BX41+BZ41+CB41+CD41+CF41+CH41+CJ41+CL41+CN41+CP41+CR41+CT41+CV41+CX41+CZ41+DB41+DD41+DF41+DH41+DJ41+DL41+DN41+DP41+DR41+DT41+DV41+DX41+DZ41+EB41+ED41+EF41+EH41+EJ41+EL41+EN41+EP41+ER41+ET41+EV41+EX41+EZ41+FB41+FD41+FF41+FH41+FJ41+FL41+FN41+FP41+FR41+FT41+FV41+FX41+FZ41+GB41+GD41+GF41</f>
        <v>0</v>
      </c>
      <c r="Q41" s="99">
        <f>P41-GO41</f>
        <v>0</v>
      </c>
      <c r="R41" s="102">
        <f>ROUNDUP(COUNTIF(T41:U41,"&gt; 0")/2,0)</f>
        <v>1</v>
      </c>
      <c r="S41" s="17">
        <f>IF(R41=0,"-",IF(R41-X41&gt;8,M41/(8+X41),M41/R41))</f>
        <v>14</v>
      </c>
      <c r="T41" s="102">
        <f>IFERROR(VLOOKUP(D41,'Ласт турнир'!A$2:C$129,2,FALSE),"")</f>
        <v>16</v>
      </c>
      <c r="U41" s="14">
        <f>IFERROR(VLOOKUP(D41,'Ласт турнир'!A$2:C$129,3,FALSE),0)</f>
        <v>14</v>
      </c>
      <c r="V41" s="176"/>
      <c r="W41" s="177" t="str">
        <f>IF(GP41=0," ",IF(GP41-V41=0," ",GP41-V41))</f>
        <v xml:space="preserve"> </v>
      </c>
      <c r="X41" s="178"/>
    </row>
    <row r="42" spans="3:24" x14ac:dyDescent="0.25">
      <c r="C42" s="168">
        <f>C41+1</f>
        <v>33</v>
      </c>
      <c r="D42" s="3" t="s">
        <v>123</v>
      </c>
      <c r="E42" s="7">
        <v>4.5</v>
      </c>
      <c r="F42" s="26" t="s">
        <v>807</v>
      </c>
      <c r="G42" s="29" t="str">
        <f>TEXT(E42,"0,0") &amp; F42</f>
        <v>4,5</v>
      </c>
      <c r="H42" s="2">
        <f>IF(M42&gt;0,1,0)</f>
        <v>1</v>
      </c>
      <c r="I42" s="2">
        <f>IF(F42="",E42,E42+0.1)</f>
        <v>4.5</v>
      </c>
      <c r="J42" s="12"/>
      <c r="K42" s="18">
        <f t="shared" si="1"/>
        <v>33</v>
      </c>
      <c r="L42" s="11" t="str">
        <f>IF(V42=0," ",IF(V42-K42=0," ",V42-K42))</f>
        <v xml:space="preserve"> </v>
      </c>
      <c r="M42" s="27">
        <f>U42</f>
        <v>6</v>
      </c>
      <c r="N42" s="13">
        <f>M42-X42</f>
        <v>6</v>
      </c>
      <c r="O42" s="14" t="str">
        <f>IF(SUMIF(T42:U42,"&lt;0")&lt;&gt;0,SUMIF(T42:U42,"&lt;0")*(-1)," ")</f>
        <v xml:space="preserve"> </v>
      </c>
      <c r="P42" s="15">
        <f>AB42+AD42+AF42+AH42+AJ42+AL42+AN42+AP42+AR42+AT42+AV42+AX42+AZ42+BB42+BD42+BF42+BH42+BJ42+BL42+BN42+BP42+BR42+BT42+BV42+BX42+BZ42+CB42+CD42+CF42+CH42+CJ42+CL42+CN42+CP42+CR42+CT42+CV42+CX42+CZ42+DB42+DD42+DF42+DH42+DJ42+DL42+DN42+DP42+DR42+DT42+DV42+DX42+DZ42+EB42+ED42+EF42+EH42+EJ42+EL42+EN42+EP42+ER42+ET42+EV42+EX42+EZ42+FB42+FD42+FF42+FH42+FJ42+FL42+FN42+FP42+FR42+FT42+FV42+FX42+FZ42+GB42+GD42+GF42</f>
        <v>0</v>
      </c>
      <c r="Q42" s="99">
        <f>P42-GO42</f>
        <v>0</v>
      </c>
      <c r="R42" s="102">
        <f>ROUNDUP(COUNTIF(T42:U42,"&gt; 0")/2,0)</f>
        <v>1</v>
      </c>
      <c r="S42" s="17">
        <f>IF(R42=0,"-",IF(R42-X42&gt;8,M42/(8+X42),M42/R42))</f>
        <v>6</v>
      </c>
      <c r="T42" s="102">
        <f>IFERROR(VLOOKUP(D42,'Ласт турнир'!A$2:C$129,2,FALSE),"")</f>
        <v>32</v>
      </c>
      <c r="U42" s="14">
        <f>IFERROR(VLOOKUP(D42,'Ласт турнир'!A$2:C$129,3,FALSE),0)</f>
        <v>6</v>
      </c>
      <c r="V42" s="176"/>
      <c r="W42" s="177" t="str">
        <f>IF(GP42=0," ",IF(GP42-V42=0," ",GP42-V42))</f>
        <v xml:space="preserve"> </v>
      </c>
      <c r="X42" s="178"/>
    </row>
    <row r="43" spans="3:24" x14ac:dyDescent="0.25">
      <c r="C43" s="168">
        <f>C42+1</f>
        <v>34</v>
      </c>
      <c r="D43" s="3" t="s">
        <v>120</v>
      </c>
      <c r="E43" s="7">
        <v>4.5</v>
      </c>
      <c r="F43" s="26" t="s">
        <v>807</v>
      </c>
      <c r="G43" s="29" t="str">
        <f>TEXT(E43,"0,0") &amp; F43</f>
        <v>4,5</v>
      </c>
      <c r="H43" s="2">
        <f>IF(M43&gt;0,1,0)</f>
        <v>1</v>
      </c>
      <c r="I43" s="2">
        <f>IF(F43="",E43,E43+0.1)</f>
        <v>4.5</v>
      </c>
      <c r="J43" s="12"/>
      <c r="K43" s="18">
        <f t="shared" si="1"/>
        <v>34</v>
      </c>
      <c r="L43" s="11" t="str">
        <f>IF(V43=0," ",IF(V43-K43=0," ",V43-K43))</f>
        <v xml:space="preserve"> </v>
      </c>
      <c r="M43" s="27">
        <f>U43</f>
        <v>6</v>
      </c>
      <c r="N43" s="13">
        <f>M43-X43</f>
        <v>6</v>
      </c>
      <c r="O43" s="14" t="str">
        <f>IF(SUMIF(T43:U43,"&lt;0")&lt;&gt;0,SUMIF(T43:U43,"&lt;0")*(-1)," ")</f>
        <v xml:space="preserve"> </v>
      </c>
      <c r="P43" s="15">
        <f>AB43+AD43+AF43+AH43+AJ43+AL43+AN43+AP43+AR43+AT43+AV43+AX43+AZ43+BB43+BD43+BF43+BH43+BJ43+BL43+BN43+BP43+BR43+BT43+BV43+BX43+BZ43+CB43+CD43+CF43+CH43+CJ43+CL43+CN43+CP43+CR43+CT43+CV43+CX43+CZ43+DB43+DD43+DF43+DH43+DJ43+DL43+DN43+DP43+DR43+DT43+DV43+DX43+DZ43+EB43+ED43+EF43+EH43+EJ43+EL43+EN43+EP43+ER43+ET43+EV43+EX43+EZ43+FB43+FD43+FF43+FH43+FJ43+FL43+FN43+FP43+FR43+FT43+FV43+FX43+FZ43+GB43+GD43+GF43</f>
        <v>0</v>
      </c>
      <c r="Q43" s="99">
        <f>P43-GO43</f>
        <v>0</v>
      </c>
      <c r="R43" s="102">
        <f>ROUNDUP(COUNTIF(T43:U43,"&gt; 0")/2,0)</f>
        <v>1</v>
      </c>
      <c r="S43" s="17">
        <f>IF(R43=0,"-",IF(R43-X43&gt;8,M43/(8+X43),M43/R43))</f>
        <v>6</v>
      </c>
      <c r="T43" s="102">
        <f>IFERROR(VLOOKUP(D43,'Ласт турнир'!A$2:C$129,2,FALSE),"")</f>
        <v>32</v>
      </c>
      <c r="U43" s="14">
        <f>IFERROR(VLOOKUP(D43,'Ласт турнир'!A$2:C$129,3,FALSE),0)</f>
        <v>6</v>
      </c>
      <c r="V43" s="176"/>
      <c r="W43" s="177" t="str">
        <f>IF(GP43=0," ",IF(GP43-V43=0," ",GP43-V43))</f>
        <v xml:space="preserve"> </v>
      </c>
      <c r="X43" s="178"/>
    </row>
    <row r="44" spans="3:24" x14ac:dyDescent="0.25">
      <c r="C44" s="168">
        <f>C43+1</f>
        <v>35</v>
      </c>
      <c r="D44" s="3" t="s">
        <v>175</v>
      </c>
      <c r="E44" s="7">
        <v>3</v>
      </c>
      <c r="F44" s="26" t="s">
        <v>808</v>
      </c>
      <c r="G44" s="29" t="str">
        <f>TEXT(E44,"0,0") &amp; F44</f>
        <v>3,0*</v>
      </c>
      <c r="H44" s="2">
        <f>IF(M44&gt;0,1,0)</f>
        <v>1</v>
      </c>
      <c r="I44" s="2">
        <f>IF(F44="",E44,E44+0.1)</f>
        <v>3.1</v>
      </c>
      <c r="J44" s="12"/>
      <c r="K44" s="18">
        <f t="shared" si="1"/>
        <v>35</v>
      </c>
      <c r="L44" s="11" t="str">
        <f>IF(V44=0," ",IF(V44-K44=0," ",V44-K44))</f>
        <v xml:space="preserve"> </v>
      </c>
      <c r="M44" s="27">
        <f>U44</f>
        <v>4</v>
      </c>
      <c r="N44" s="13">
        <f>M44-X44</f>
        <v>4</v>
      </c>
      <c r="O44" s="14" t="str">
        <f>IF(SUMIF(T44:U44,"&lt;0")&lt;&gt;0,SUMIF(T44:U44,"&lt;0")*(-1)," ")</f>
        <v xml:space="preserve"> </v>
      </c>
      <c r="P44" s="15">
        <f>AB44+AD44+AF44+AH44+AJ44+AL44+AN44+AP44+AR44+AT44+AV44+AX44+AZ44+BB44+BD44+BF44+BH44+BJ44+BL44+BN44+BP44+BR44+BT44+BV44+BX44+BZ44+CB44+CD44+CF44+CH44+CJ44+CL44+CN44+CP44+CR44+CT44+CV44+CX44+CZ44+DB44+DD44+DF44+DH44+DJ44+DL44+DN44+DP44+DR44+DT44+DV44+DX44+DZ44+EB44+ED44+EF44+EH44+EJ44+EL44+EN44+EP44+ER44+ET44+EV44+EX44+EZ44+FB44+FD44+FF44+FH44+FJ44+FL44+FN44+FP44+FR44+FT44+FV44+FX44+FZ44+GB44+GD44+GF44</f>
        <v>0</v>
      </c>
      <c r="Q44" s="99">
        <f>P44-GO44</f>
        <v>0</v>
      </c>
      <c r="R44" s="102">
        <f>ROUNDUP(COUNTIF(T44:U44,"&gt; 0")/2,0)</f>
        <v>1</v>
      </c>
      <c r="S44" s="17">
        <f>IF(R44=0,"-",IF(R44-X44&gt;8,M44/(8+X44),M44/R44))</f>
        <v>4</v>
      </c>
      <c r="T44" s="102">
        <f>IFERROR(VLOOKUP(D44,'Ласт турнир'!A$2:C$129,2,FALSE),"")</f>
        <v>32</v>
      </c>
      <c r="U44" s="14">
        <f>IFERROR(VLOOKUP(D44,'Ласт турнир'!A$2:C$129,3,FALSE),0)</f>
        <v>4</v>
      </c>
      <c r="V44" s="176"/>
      <c r="W44" s="177" t="str">
        <f>IF(GP44=0," ",IF(GP44-V44=0," ",GP44-V44))</f>
        <v xml:space="preserve"> </v>
      </c>
      <c r="X44" s="178"/>
    </row>
    <row r="45" spans="3:24" x14ac:dyDescent="0.25">
      <c r="C45" s="168">
        <f>C44+1</f>
        <v>36</v>
      </c>
      <c r="D45" s="3" t="s">
        <v>853</v>
      </c>
      <c r="E45" s="7">
        <v>3</v>
      </c>
      <c r="F45" s="26" t="s">
        <v>808</v>
      </c>
      <c r="G45" s="29" t="str">
        <f>TEXT(E45,"0,0") &amp; F45</f>
        <v>3,0*</v>
      </c>
      <c r="H45" s="2">
        <f>IF(M45&gt;0,1,0)</f>
        <v>1</v>
      </c>
      <c r="I45" s="2">
        <f>IF(F45="",E45,E45+0.1)</f>
        <v>3.1</v>
      </c>
      <c r="J45" s="12"/>
      <c r="K45" s="18">
        <f t="shared" si="1"/>
        <v>36</v>
      </c>
      <c r="L45" s="11" t="str">
        <f>IF(V45=0," ",IF(V45-K45=0," ",V45-K45))</f>
        <v xml:space="preserve"> </v>
      </c>
      <c r="M45" s="27">
        <f>U45</f>
        <v>4</v>
      </c>
      <c r="N45" s="13">
        <f>M45-X45</f>
        <v>4</v>
      </c>
      <c r="O45" s="14" t="str">
        <f>IF(SUMIF(T45:U45,"&lt;0")&lt;&gt;0,SUMIF(T45:U45,"&lt;0")*(-1)," ")</f>
        <v xml:space="preserve"> </v>
      </c>
      <c r="P45" s="15">
        <f>AB45+AD45+AF45+AH45+AJ45+AL45+AN45+AP45+AR45+AT45+AV45+AX45+AZ45+BB45+BD45+BF45+BH45+BJ45+BL45+BN45+BP45+BR45+BT45+BV45+BX45+BZ45+CB45+CD45+CF45+CH45+CJ45+CL45+CN45+CP45+CR45+CT45+CV45+CX45+CZ45+DB45+DD45+DF45+DH45+DJ45+DL45+DN45+DP45+DR45+DT45+DV45+DX45+DZ45+EB45+ED45+EF45+EH45+EJ45+EL45+EN45+EP45+ER45+ET45+EV45+EX45+EZ45+FB45+FD45+FF45+FH45+FJ45+FL45+FN45+FP45+FR45+FT45+FV45+FX45+FZ45+GB45+GD45+GF45</f>
        <v>0</v>
      </c>
      <c r="Q45" s="99">
        <f>P45-GO45</f>
        <v>0</v>
      </c>
      <c r="R45" s="102">
        <f>ROUNDUP(COUNTIF(T45:U45,"&gt; 0")/2,0)</f>
        <v>1</v>
      </c>
      <c r="S45" s="17">
        <f>IF(R45=0,"-",IF(R45-X45&gt;8,M45/(8+X45),M45/R45))</f>
        <v>4</v>
      </c>
      <c r="T45" s="102">
        <f>IFERROR(VLOOKUP(D45,'Ласт турнир'!A$2:C$129,2,FALSE),"")</f>
        <v>32</v>
      </c>
      <c r="U45" s="14">
        <f>IFERROR(VLOOKUP(D45,'Ласт турнир'!A$2:C$129,3,FALSE),0)</f>
        <v>4</v>
      </c>
      <c r="V45" s="176"/>
      <c r="W45" s="177" t="str">
        <f>IF(GP45=0," ",IF(GP45-V45=0," ",GP45-V45))</f>
        <v xml:space="preserve"> </v>
      </c>
      <c r="X45" s="178"/>
    </row>
    <row r="46" spans="3:24" x14ac:dyDescent="0.25">
      <c r="C46" s="168">
        <f>C45+1</f>
        <v>37</v>
      </c>
      <c r="D46" s="3" t="s">
        <v>793</v>
      </c>
      <c r="E46" s="7">
        <v>5</v>
      </c>
      <c r="F46" s="26" t="s">
        <v>808</v>
      </c>
      <c r="G46" s="29" t="str">
        <f>TEXT(E46,"0,0") &amp; F46</f>
        <v>5,0*</v>
      </c>
      <c r="H46" s="2">
        <f>IF(M46&gt;0,1,0)</f>
        <v>1</v>
      </c>
      <c r="I46" s="2">
        <f>IF(F46="",E46,E46+0.1)</f>
        <v>5.0999999999999996</v>
      </c>
      <c r="J46" s="12"/>
      <c r="K46" s="18">
        <f t="shared" si="1"/>
        <v>37</v>
      </c>
      <c r="L46" s="11" t="str">
        <f>IF(V46=0," ",IF(V46-K46=0," ",V46-K46))</f>
        <v xml:space="preserve"> </v>
      </c>
      <c r="M46" s="27">
        <f>U46</f>
        <v>3.125</v>
      </c>
      <c r="N46" s="13">
        <f>M46-X46</f>
        <v>3.125</v>
      </c>
      <c r="O46" s="14" t="str">
        <f>IF(SUMIF(T46:U46,"&lt;0")&lt;&gt;0,SUMIF(T46:U46,"&lt;0")*(-1)," ")</f>
        <v xml:space="preserve"> </v>
      </c>
      <c r="P46" s="15">
        <f>AB46+AD46+AF46+AH46+AJ46+AL46+AN46+AP46+AR46+AT46+AV46+AX46+AZ46+BB46+BD46+BF46+BH46+BJ46+BL46+BN46+BP46+BR46+BT46+BV46+BX46+BZ46+CB46+CD46+CF46+CH46+CJ46+CL46+CN46+CP46+CR46+CT46+CV46+CX46+CZ46+DB46+DD46+DF46+DH46+DJ46+DL46+DN46+DP46+DR46+DT46+DV46+DX46+DZ46+EB46+ED46+EF46+EH46+EJ46+EL46+EN46+EP46+ER46+ET46+EV46+EX46+EZ46+FB46+FD46+FF46+FH46+FJ46+FL46+FN46+FP46+FR46+FT46+FV46+FX46+FZ46+GB46+GD46+GF46</f>
        <v>0</v>
      </c>
      <c r="Q46" s="99">
        <f>P46-GO46</f>
        <v>0</v>
      </c>
      <c r="R46" s="102">
        <f>ROUNDUP(COUNTIF(T46:U46,"&gt; 0")/2,0)</f>
        <v>1</v>
      </c>
      <c r="S46" s="17">
        <f>IF(R46=0,"-",IF(R46-X46&gt;8,M46/(8+X46),M46/R46))</f>
        <v>3.125</v>
      </c>
      <c r="T46" s="102">
        <f>IFERROR(VLOOKUP(D46,'Ласт турнир'!A$2:C$129,2,FALSE),"")</f>
        <v>40</v>
      </c>
      <c r="U46" s="14">
        <f>IFERROR(VLOOKUP(D46,'Ласт турнир'!A$2:C$129,3,FALSE),0)</f>
        <v>3.125</v>
      </c>
      <c r="V46" s="176"/>
      <c r="W46" s="177" t="str">
        <f>IF(GP46=0," ",IF(GP46-V46=0," ",GP46-V46))</f>
        <v xml:space="preserve"> </v>
      </c>
      <c r="X46" s="178"/>
    </row>
    <row r="47" spans="3:24" x14ac:dyDescent="0.25">
      <c r="C47" s="168">
        <f>C46+1</f>
        <v>38</v>
      </c>
      <c r="D47" s="3" t="s">
        <v>127</v>
      </c>
      <c r="E47" s="7">
        <v>4.5</v>
      </c>
      <c r="F47" s="26" t="s">
        <v>807</v>
      </c>
      <c r="G47" s="29" t="str">
        <f>TEXT(E47,"0,0") &amp; F47</f>
        <v>4,5</v>
      </c>
      <c r="H47" s="2">
        <f>IF(M47&gt;0,1,0)</f>
        <v>1</v>
      </c>
      <c r="I47" s="2">
        <f>IF(F47="",E47,E47+0.1)</f>
        <v>4.5</v>
      </c>
      <c r="J47" s="12"/>
      <c r="K47" s="18">
        <f t="shared" si="1"/>
        <v>38</v>
      </c>
      <c r="L47" s="11" t="str">
        <f>IF(V47=0," ",IF(V47-K47=0," ",V47-K47))</f>
        <v xml:space="preserve"> </v>
      </c>
      <c r="M47" s="27">
        <f>U47</f>
        <v>2.8125</v>
      </c>
      <c r="N47" s="13">
        <f>M47-X47</f>
        <v>2.8125</v>
      </c>
      <c r="O47" s="14" t="str">
        <f>IF(SUMIF(T47:U47,"&lt;0")&lt;&gt;0,SUMIF(T47:U47,"&lt;0")*(-1)," ")</f>
        <v xml:space="preserve"> </v>
      </c>
      <c r="P47" s="15">
        <f>AB47+AD47+AF47+AH47+AJ47+AL47+AN47+AP47+AR47+AT47+AV47+AX47+AZ47+BB47+BD47+BF47+BH47+BJ47+BL47+BN47+BP47+BR47+BT47+BV47+BX47+BZ47+CB47+CD47+CF47+CH47+CJ47+CL47+CN47+CP47+CR47+CT47+CV47+CX47+CZ47+DB47+DD47+DF47+DH47+DJ47+DL47+DN47+DP47+DR47+DT47+DV47+DX47+DZ47+EB47+ED47+EF47+EH47+EJ47+EL47+EN47+EP47+ER47+ET47+EV47+EX47+EZ47+FB47+FD47+FF47+FH47+FJ47+FL47+FN47+FP47+FR47+FT47+FV47+FX47+FZ47+GB47+GD47+GF47</f>
        <v>0</v>
      </c>
      <c r="Q47" s="99">
        <f>P47-GO47</f>
        <v>0</v>
      </c>
      <c r="R47" s="102">
        <f>ROUNDUP(COUNTIF(T47:U47,"&gt; 0")/2,0)</f>
        <v>1</v>
      </c>
      <c r="S47" s="17">
        <f>IF(R47=0,"-",IF(R47-X47&gt;8,M47/(8+X47),M47/R47))</f>
        <v>2.8125</v>
      </c>
      <c r="T47" s="102">
        <f>IFERROR(VLOOKUP(D47,'Ласт турнир'!A$2:C$129,2,FALSE),"")</f>
        <v>40</v>
      </c>
      <c r="U47" s="14">
        <f>IFERROR(VLOOKUP(D47,'Ласт турнир'!A$2:C$129,3,FALSE),0)</f>
        <v>2.8125</v>
      </c>
      <c r="V47" s="176"/>
      <c r="W47" s="177" t="str">
        <f>IF(GP47=0," ",IF(GP47-V47=0," ",GP47-V47))</f>
        <v xml:space="preserve"> </v>
      </c>
      <c r="X47" s="178"/>
    </row>
    <row r="48" spans="3:24" x14ac:dyDescent="0.25">
      <c r="C48" s="168">
        <f>C47+1</f>
        <v>39</v>
      </c>
      <c r="D48" s="3" t="s">
        <v>132</v>
      </c>
      <c r="E48" s="7">
        <v>4.5</v>
      </c>
      <c r="F48" s="26" t="s">
        <v>807</v>
      </c>
      <c r="G48" s="29" t="str">
        <f>TEXT(E48,"0,0") &amp; F48</f>
        <v>4,5</v>
      </c>
      <c r="H48" s="2">
        <f>IF(M48&gt;0,1,0)</f>
        <v>1</v>
      </c>
      <c r="I48" s="2">
        <f>IF(F48="",E48,E48+0.1)</f>
        <v>4.5</v>
      </c>
      <c r="J48" s="12"/>
      <c r="K48" s="18">
        <f t="shared" si="1"/>
        <v>39</v>
      </c>
      <c r="L48" s="11" t="str">
        <f>IF(V48=0," ",IF(V48-K48=0," ",V48-K48))</f>
        <v xml:space="preserve"> </v>
      </c>
      <c r="M48" s="27">
        <f>U48</f>
        <v>2.8125</v>
      </c>
      <c r="N48" s="13">
        <f>M48-X48</f>
        <v>2.8125</v>
      </c>
      <c r="O48" s="14" t="str">
        <f>IF(SUMIF(T48:U48,"&lt;0")&lt;&gt;0,SUMIF(T48:U48,"&lt;0")*(-1)," ")</f>
        <v xml:space="preserve"> </v>
      </c>
      <c r="P48" s="15">
        <f>AB48+AD48+AF48+AH48+AJ48+AL48+AN48+AP48+AR48+AT48+AV48+AX48+AZ48+BB48+BD48+BF48+BH48+BJ48+BL48+BN48+BP48+BR48+BT48+BV48+BX48+BZ48+CB48+CD48+CF48+CH48+CJ48+CL48+CN48+CP48+CR48+CT48+CV48+CX48+CZ48+DB48+DD48+DF48+DH48+DJ48+DL48+DN48+DP48+DR48+DT48+DV48+DX48+DZ48+EB48+ED48+EF48+EH48+EJ48+EL48+EN48+EP48+ER48+ET48+EV48+EX48+EZ48+FB48+FD48+FF48+FH48+FJ48+FL48+FN48+FP48+FR48+FT48+FV48+FX48+FZ48+GB48+GD48+GF48</f>
        <v>0</v>
      </c>
      <c r="Q48" s="99">
        <f>P48-GO48</f>
        <v>0</v>
      </c>
      <c r="R48" s="102">
        <f>ROUNDUP(COUNTIF(T48:U48,"&gt; 0")/2,0)</f>
        <v>1</v>
      </c>
      <c r="S48" s="17">
        <f>IF(R48=0,"-",IF(R48-X48&gt;8,M48/(8+X48),M48/R48))</f>
        <v>2.8125</v>
      </c>
      <c r="T48" s="102">
        <f>IFERROR(VLOOKUP(D48,'Ласт турнир'!A$2:C$129,2,FALSE),"")</f>
        <v>40</v>
      </c>
      <c r="U48" s="14">
        <f>IFERROR(VLOOKUP(D48,'Ласт турнир'!A$2:C$129,3,FALSE),0)</f>
        <v>2.8125</v>
      </c>
      <c r="V48" s="176"/>
      <c r="W48" s="177" t="str">
        <f>IF(GP48=0," ",IF(GP48-V48=0," ",GP48-V48))</f>
        <v xml:space="preserve"> </v>
      </c>
      <c r="X48" s="178"/>
    </row>
    <row r="49" spans="3:24" x14ac:dyDescent="0.25">
      <c r="C49" s="168">
        <f>C48+1</f>
        <v>40</v>
      </c>
      <c r="D49" s="3" t="s">
        <v>135</v>
      </c>
      <c r="E49" s="7">
        <v>4</v>
      </c>
      <c r="F49" s="26" t="s">
        <v>808</v>
      </c>
      <c r="G49" s="29" t="str">
        <f>TEXT(E49,"0,0") &amp; F49</f>
        <v>4,0*</v>
      </c>
      <c r="H49" s="2">
        <f>IF(M49&gt;0,1,0)</f>
        <v>1</v>
      </c>
      <c r="I49" s="2">
        <f>IF(F49="",E49,E49+0.1)</f>
        <v>4.0999999999999996</v>
      </c>
      <c r="J49" s="12"/>
      <c r="K49" s="18">
        <f t="shared" si="1"/>
        <v>40</v>
      </c>
      <c r="L49" s="11" t="str">
        <f>IF(V49=0," ",IF(V49-K49=0," ",V49-K49))</f>
        <v xml:space="preserve"> </v>
      </c>
      <c r="M49" s="27">
        <f>U49</f>
        <v>2.6666666666666665</v>
      </c>
      <c r="N49" s="13">
        <f>M49-X49</f>
        <v>2.6666666666666665</v>
      </c>
      <c r="O49" s="14" t="str">
        <f>IF(SUMIF(T49:U49,"&lt;0")&lt;&gt;0,SUMIF(T49:U49,"&lt;0")*(-1)," ")</f>
        <v xml:space="preserve"> </v>
      </c>
      <c r="P49" s="15">
        <f>AB49+AD49+AF49+AH49+AJ49+AL49+AN49+AP49+AR49+AT49+AV49+AX49+AZ49+BB49+BD49+BF49+BH49+BJ49+BL49+BN49+BP49+BR49+BT49+BV49+BX49+BZ49+CB49+CD49+CF49+CH49+CJ49+CL49+CN49+CP49+CR49+CT49+CV49+CX49+CZ49+DB49+DD49+DF49+DH49+DJ49+DL49+DN49+DP49+DR49+DT49+DV49+DX49+DZ49+EB49+ED49+EF49+EH49+EJ49+EL49+EN49+EP49+ER49+ET49+EV49+EX49+EZ49+FB49+FD49+FF49+FH49+FJ49+FL49+FN49+FP49+FR49+FT49+FV49+FX49+FZ49+GB49+GD49+GF49</f>
        <v>0</v>
      </c>
      <c r="Q49" s="99">
        <f>P49-GO49</f>
        <v>0</v>
      </c>
      <c r="R49" s="102">
        <f>ROUNDUP(COUNTIF(T49:U49,"&gt; 0")/2,0)</f>
        <v>1</v>
      </c>
      <c r="S49" s="17">
        <f>IF(R49=0,"-",IF(R49-X49&gt;8,M49/(8+X49),M49/R49))</f>
        <v>2.6666666666666665</v>
      </c>
      <c r="T49" s="102">
        <f>IFERROR(VLOOKUP(D49,'Ласт турнир'!A$2:C$129,2,FALSE),"")</f>
        <v>40</v>
      </c>
      <c r="U49" s="14">
        <f>IFERROR(VLOOKUP(D49,'Ласт турнир'!A$2:C$129,3,FALSE),0)</f>
        <v>2.6666666666666665</v>
      </c>
      <c r="V49" s="176"/>
      <c r="W49" s="177" t="str">
        <f>IF(GP49=0," ",IF(GP49-V49=0," ",GP49-V49))</f>
        <v xml:space="preserve"> </v>
      </c>
      <c r="X49" s="178"/>
    </row>
    <row r="50" spans="3:24" x14ac:dyDescent="0.25">
      <c r="C50" s="168">
        <f>C49+1</f>
        <v>41</v>
      </c>
      <c r="D50" s="3" t="s">
        <v>64</v>
      </c>
      <c r="E50" s="7">
        <v>4</v>
      </c>
      <c r="F50" s="26" t="s">
        <v>808</v>
      </c>
      <c r="G50" s="29" t="str">
        <f>TEXT(E50,"0,0") &amp; F50</f>
        <v>4,0*</v>
      </c>
      <c r="H50" s="2">
        <f>IF(M50&gt;0,1,0)</f>
        <v>1</v>
      </c>
      <c r="I50" s="2">
        <f>IF(F50="",E50,E50+0.1)</f>
        <v>4.0999999999999996</v>
      </c>
      <c r="J50" s="12"/>
      <c r="K50" s="18">
        <f t="shared" si="1"/>
        <v>41</v>
      </c>
      <c r="L50" s="11" t="str">
        <f>IF(V50=0," ",IF(V50-K50=0," ",V50-K50))</f>
        <v xml:space="preserve"> </v>
      </c>
      <c r="M50" s="27">
        <f>U50</f>
        <v>2.6666666666666665</v>
      </c>
      <c r="N50" s="13">
        <f>M50-X50</f>
        <v>2.6666666666666665</v>
      </c>
      <c r="O50" s="14" t="str">
        <f>IF(SUMIF(T50:U50,"&lt;0")&lt;&gt;0,SUMIF(T50:U50,"&lt;0")*(-1)," ")</f>
        <v xml:space="preserve"> </v>
      </c>
      <c r="P50" s="15">
        <f>AB50+AD50+AF50+AH50+AJ50+AL50+AN50+AP50+AR50+AT50+AV50+AX50+AZ50+BB50+BD50+BF50+BH50+BJ50+BL50+BN50+BP50+BR50+BT50+BV50+BX50+BZ50+CB50+CD50+CF50+CH50+CJ50+CL50+CN50+CP50+CR50+CT50+CV50+CX50+CZ50+DB50+DD50+DF50+DH50+DJ50+DL50+DN50+DP50+DR50+DT50+DV50+DX50+DZ50+EB50+ED50+EF50+EH50+EJ50+EL50+EN50+EP50+ER50+ET50+EV50+EX50+EZ50+FB50+FD50+FF50+FH50+FJ50+FL50+FN50+FP50+FR50+FT50+FV50+FX50+FZ50+GB50+GD50+GF50</f>
        <v>0</v>
      </c>
      <c r="Q50" s="99">
        <f>P50-GO50</f>
        <v>0</v>
      </c>
      <c r="R50" s="102">
        <f>ROUNDUP(COUNTIF(T50:U50,"&gt; 0")/2,0)</f>
        <v>1</v>
      </c>
      <c r="S50" s="17">
        <f>IF(R50=0,"-",IF(R50-X50&gt;8,M50/(8+X50),M50/R50))</f>
        <v>2.6666666666666665</v>
      </c>
      <c r="T50" s="102">
        <f>IFERROR(VLOOKUP(D50,'Ласт турнир'!A$2:C$129,2,FALSE),"")</f>
        <v>40</v>
      </c>
      <c r="U50" s="14">
        <f>IFERROR(VLOOKUP(D50,'Ласт турнир'!A$2:C$129,3,FALSE),0)</f>
        <v>2.6666666666666665</v>
      </c>
      <c r="V50" s="176"/>
      <c r="W50" s="177" t="str">
        <f>IF(GP50=0," ",IF(GP50-V50=0," ",GP50-V50))</f>
        <v xml:space="preserve"> </v>
      </c>
      <c r="X50" s="178"/>
    </row>
    <row r="51" spans="3:24" x14ac:dyDescent="0.25">
      <c r="C51" s="168">
        <f>C50+1</f>
        <v>42</v>
      </c>
      <c r="D51" s="3" t="s">
        <v>203</v>
      </c>
      <c r="E51" s="7">
        <v>4</v>
      </c>
      <c r="F51" s="26" t="s">
        <v>807</v>
      </c>
      <c r="G51" s="29" t="str">
        <f>TEXT(E51,"0,0") &amp; F51</f>
        <v>4,0</v>
      </c>
      <c r="H51" s="2">
        <f>IF(M51&gt;0,1,0)</f>
        <v>1</v>
      </c>
      <c r="I51" s="2">
        <f>IF(F51="",E51,E51+0.1)</f>
        <v>4</v>
      </c>
      <c r="J51" s="12"/>
      <c r="K51" s="18">
        <f t="shared" si="1"/>
        <v>42</v>
      </c>
      <c r="L51" s="11" t="str">
        <f>IF(V51=0," ",IF(V51-K51=0," ",V51-K51))</f>
        <v xml:space="preserve"> </v>
      </c>
      <c r="M51" s="27">
        <f>U51</f>
        <v>2.6666666666666665</v>
      </c>
      <c r="N51" s="13">
        <f>M51-X51</f>
        <v>2.6666666666666665</v>
      </c>
      <c r="O51" s="14" t="str">
        <f>IF(SUMIF(T51:U51,"&lt;0")&lt;&gt;0,SUMIF(T51:U51,"&lt;0")*(-1)," ")</f>
        <v xml:space="preserve"> </v>
      </c>
      <c r="P51" s="15">
        <f>AB51+AD51+AF51+AH51+AJ51+AL51+AN51+AP51+AR51+AT51+AV51+AX51+AZ51+BB51+BD51+BF51+BH51+BJ51+BL51+BN51+BP51+BR51+BT51+BV51+BX51+BZ51+CB51+CD51+CF51+CH51+CJ51+CL51+CN51+CP51+CR51+CT51+CV51+CX51+CZ51+DB51+DD51+DF51+DH51+DJ51+DL51+DN51+DP51+DR51+DT51+DV51+DX51+DZ51+EB51+ED51+EF51+EH51+EJ51+EL51+EN51+EP51+ER51+ET51+EV51+EX51+EZ51+FB51+FD51+FF51+FH51+FJ51+FL51+FN51+FP51+FR51+FT51+FV51+FX51+FZ51+GB51+GD51+GF51</f>
        <v>0</v>
      </c>
      <c r="Q51" s="99">
        <f>P51-GO51</f>
        <v>0</v>
      </c>
      <c r="R51" s="102">
        <f>ROUNDUP(COUNTIF(T51:U51,"&gt; 0")/2,0)</f>
        <v>1</v>
      </c>
      <c r="S51" s="17">
        <f>IF(R51=0,"-",IF(R51-X51&gt;8,M51/(8+X51),M51/R51))</f>
        <v>2.6666666666666665</v>
      </c>
      <c r="T51" s="102">
        <f>IFERROR(VLOOKUP(D51,'Ласт турнир'!A$2:C$129,2,FALSE),"")</f>
        <v>40</v>
      </c>
      <c r="U51" s="14">
        <f>IFERROR(VLOOKUP(D51,'Ласт турнир'!A$2:C$129,3,FALSE),0)</f>
        <v>2.6666666666666665</v>
      </c>
      <c r="V51" s="176"/>
      <c r="W51" s="177" t="str">
        <f>IF(GP51=0," ",IF(GP51-V51=0," ",GP51-V51))</f>
        <v xml:space="preserve"> </v>
      </c>
      <c r="X51" s="178"/>
    </row>
    <row r="52" spans="3:24" x14ac:dyDescent="0.25">
      <c r="C52" s="168">
        <f>C51+1</f>
        <v>43</v>
      </c>
      <c r="D52" s="3" t="s">
        <v>60</v>
      </c>
      <c r="E52" s="7">
        <v>4</v>
      </c>
      <c r="F52" s="26" t="s">
        <v>808</v>
      </c>
      <c r="G52" s="29" t="str">
        <f>TEXT(E52,"0,0") &amp; F52</f>
        <v>4,0*</v>
      </c>
      <c r="H52" s="2">
        <f>IF(M52&gt;0,1,0)</f>
        <v>1</v>
      </c>
      <c r="I52" s="2">
        <f>IF(F52="",E52,E52+0.1)</f>
        <v>4.0999999999999996</v>
      </c>
      <c r="J52" s="12"/>
      <c r="K52" s="18">
        <f t="shared" si="1"/>
        <v>43</v>
      </c>
      <c r="L52" s="11" t="str">
        <f>IF(V52=0," ",IF(V52-K52=0," ",V52-K52))</f>
        <v xml:space="preserve"> </v>
      </c>
      <c r="M52" s="27">
        <f>U52</f>
        <v>2.5</v>
      </c>
      <c r="N52" s="13">
        <f>M52-X52</f>
        <v>2.5</v>
      </c>
      <c r="O52" s="14" t="str">
        <f>IF(SUMIF(T52:U52,"&lt;0")&lt;&gt;0,SUMIF(T52:U52,"&lt;0")*(-1)," ")</f>
        <v xml:space="preserve"> </v>
      </c>
      <c r="P52" s="15">
        <f>AB52+AD52+AF52+AH52+AJ52+AL52+AN52+AP52+AR52+AT52+AV52+AX52+AZ52+BB52+BD52+BF52+BH52+BJ52+BL52+BN52+BP52+BR52+BT52+BV52+BX52+BZ52+CB52+CD52+CF52+CH52+CJ52+CL52+CN52+CP52+CR52+CT52+CV52+CX52+CZ52+DB52+DD52+DF52+DH52+DJ52+DL52+DN52+DP52+DR52+DT52+DV52+DX52+DZ52+EB52+ED52+EF52+EH52+EJ52+EL52+EN52+EP52+ER52+ET52+EV52+EX52+EZ52+FB52+FD52+FF52+FH52+FJ52+FL52+FN52+FP52+FR52+FT52+FV52+FX52+FZ52+GB52+GD52+GF52</f>
        <v>0</v>
      </c>
      <c r="Q52" s="99">
        <f>P52-GO52</f>
        <v>0</v>
      </c>
      <c r="R52" s="102">
        <f>ROUNDUP(COUNTIF(T52:U52,"&gt; 0")/2,0)</f>
        <v>1</v>
      </c>
      <c r="S52" s="17">
        <f>IF(R52=0,"-",IF(R52-X52&gt;8,M52/(8+X52),M52/R52))</f>
        <v>2.5</v>
      </c>
      <c r="T52" s="102">
        <f>IFERROR(VLOOKUP(D52,'Ласт турнир'!A$2:C$129,2,FALSE),"")</f>
        <v>40</v>
      </c>
      <c r="U52" s="14">
        <f>IFERROR(VLOOKUP(D52,'Ласт турнир'!A$2:C$129,3,FALSE),0)</f>
        <v>2.5</v>
      </c>
      <c r="V52" s="176"/>
      <c r="W52" s="177" t="str">
        <f>IF(GP52=0," ",IF(GP52-V52=0," ",GP52-V52))</f>
        <v xml:space="preserve"> </v>
      </c>
      <c r="X52" s="178"/>
    </row>
    <row r="53" spans="3:24" x14ac:dyDescent="0.25">
      <c r="C53" s="168">
        <f>C52+1</f>
        <v>44</v>
      </c>
      <c r="D53" s="3" t="s">
        <v>67</v>
      </c>
      <c r="E53" s="7">
        <v>4</v>
      </c>
      <c r="F53" s="26" t="s">
        <v>808</v>
      </c>
      <c r="G53" s="29" t="str">
        <f>TEXT(E53,"0,0") &amp; F53</f>
        <v>4,0*</v>
      </c>
      <c r="H53" s="2">
        <f>IF(M53&gt;0,1,0)</f>
        <v>1</v>
      </c>
      <c r="I53" s="2">
        <f>IF(F53="",E53,E53+0.1)</f>
        <v>4.0999999999999996</v>
      </c>
      <c r="J53" s="12"/>
      <c r="K53" s="18">
        <f t="shared" si="1"/>
        <v>44</v>
      </c>
      <c r="L53" s="11" t="str">
        <f>IF(V53=0," ",IF(V53-K53=0," ",V53-K53))</f>
        <v xml:space="preserve"> </v>
      </c>
      <c r="M53" s="27">
        <f>U53</f>
        <v>2.5</v>
      </c>
      <c r="N53" s="13">
        <f>M53-X53</f>
        <v>2.5</v>
      </c>
      <c r="O53" s="14" t="str">
        <f>IF(SUMIF(T53:U53,"&lt;0")&lt;&gt;0,SUMIF(T53:U53,"&lt;0")*(-1)," ")</f>
        <v xml:space="preserve"> </v>
      </c>
      <c r="P53" s="15">
        <f>AB53+AD53+AF53+AH53+AJ53+AL53+AN53+AP53+AR53+AT53+AV53+AX53+AZ53+BB53+BD53+BF53+BH53+BJ53+BL53+BN53+BP53+BR53+BT53+BV53+BX53+BZ53+CB53+CD53+CF53+CH53+CJ53+CL53+CN53+CP53+CR53+CT53+CV53+CX53+CZ53+DB53+DD53+DF53+DH53+DJ53+DL53+DN53+DP53+DR53+DT53+DV53+DX53+DZ53+EB53+ED53+EF53+EH53+EJ53+EL53+EN53+EP53+ER53+ET53+EV53+EX53+EZ53+FB53+FD53+FF53+FH53+FJ53+FL53+FN53+FP53+FR53+FT53+FV53+FX53+FZ53+GB53+GD53+GF53</f>
        <v>0</v>
      </c>
      <c r="Q53" s="99">
        <f>P53-GO53</f>
        <v>0</v>
      </c>
      <c r="R53" s="102">
        <f>ROUNDUP(COUNTIF(T53:U53,"&gt; 0")/2,0)</f>
        <v>1</v>
      </c>
      <c r="S53" s="17">
        <f>IF(R53=0,"-",IF(R53-X53&gt;8,M53/(8+X53),M53/R53))</f>
        <v>2.5</v>
      </c>
      <c r="T53" s="102">
        <f>IFERROR(VLOOKUP(D53,'Ласт турнир'!A$2:C$129,2,FALSE),"")</f>
        <v>40</v>
      </c>
      <c r="U53" s="14">
        <f>IFERROR(VLOOKUP(D53,'Ласт турнир'!A$2:C$129,3,FALSE),0)</f>
        <v>2.5</v>
      </c>
      <c r="V53" s="176"/>
      <c r="W53" s="177" t="str">
        <f>IF(GP53=0," ",IF(GP53-V53=0," ",GP53-V53))</f>
        <v xml:space="preserve"> </v>
      </c>
      <c r="X53" s="178"/>
    </row>
    <row r="54" spans="3:24" x14ac:dyDescent="0.25">
      <c r="C54" s="168">
        <f>C53+1</f>
        <v>45</v>
      </c>
      <c r="D54" s="3" t="s">
        <v>5</v>
      </c>
      <c r="E54" s="7">
        <v>4</v>
      </c>
      <c r="F54" s="26" t="s">
        <v>807</v>
      </c>
      <c r="G54" s="29" t="str">
        <f>TEXT(E54,"0,0") &amp; F54</f>
        <v>4,0</v>
      </c>
      <c r="H54" s="2">
        <f>IF(M54&gt;0,1,0)</f>
        <v>1</v>
      </c>
      <c r="I54" s="2">
        <f>IF(F54="",E54,E54+0.1)</f>
        <v>4</v>
      </c>
      <c r="J54" s="12"/>
      <c r="K54" s="18">
        <f t="shared" si="1"/>
        <v>45</v>
      </c>
      <c r="L54" s="11" t="str">
        <f>IF(V54=0," ",IF(V54-K54=0," ",V54-K54))</f>
        <v xml:space="preserve"> </v>
      </c>
      <c r="M54" s="27">
        <f>U54</f>
        <v>2.5</v>
      </c>
      <c r="N54" s="13">
        <f>M54-X54</f>
        <v>2.5</v>
      </c>
      <c r="O54" s="14" t="str">
        <f>IF(SUMIF(T54:U54,"&lt;0")&lt;&gt;0,SUMIF(T54:U54,"&lt;0")*(-1)," ")</f>
        <v xml:space="preserve"> </v>
      </c>
      <c r="P54" s="15">
        <f>AB54+AD54+AF54+AH54+AJ54+AL54+AN54+AP54+AR54+AT54+AV54+AX54+AZ54+BB54+BD54+BF54+BH54+BJ54+BL54+BN54+BP54+BR54+BT54+BV54+BX54+BZ54+CB54+CD54+CF54+CH54+CJ54+CL54+CN54+CP54+CR54+CT54+CV54+CX54+CZ54+DB54+DD54+DF54+DH54+DJ54+DL54+DN54+DP54+DR54+DT54+DV54+DX54+DZ54+EB54+ED54+EF54+EH54+EJ54+EL54+EN54+EP54+ER54+ET54+EV54+EX54+EZ54+FB54+FD54+FF54+FH54+FJ54+FL54+FN54+FP54+FR54+FT54+FV54+FX54+FZ54+GB54+GD54+GF54</f>
        <v>0</v>
      </c>
      <c r="Q54" s="99">
        <f>P54-GO54</f>
        <v>0</v>
      </c>
      <c r="R54" s="102">
        <f>ROUNDUP(COUNTIF(T54:U54,"&gt; 0")/2,0)</f>
        <v>1</v>
      </c>
      <c r="S54" s="17">
        <f>IF(R54=0,"-",IF(R54-X54&gt;8,M54/(8+X54),M54/R54))</f>
        <v>2.5</v>
      </c>
      <c r="T54" s="102">
        <f>IFERROR(VLOOKUP(D54,'Ласт турнир'!A$2:C$129,2,FALSE),"")</f>
        <v>40</v>
      </c>
      <c r="U54" s="14">
        <f>IFERROR(VLOOKUP(D54,'Ласт турнир'!A$2:C$129,3,FALSE),0)</f>
        <v>2.5</v>
      </c>
      <c r="V54" s="176"/>
      <c r="W54" s="177" t="str">
        <f>IF(GP54=0," ",IF(GP54-V54=0," ",GP54-V54))</f>
        <v xml:space="preserve"> </v>
      </c>
      <c r="X54" s="178"/>
    </row>
    <row r="55" spans="3:24" x14ac:dyDescent="0.25">
      <c r="C55" s="168">
        <f>C54+1</f>
        <v>46</v>
      </c>
      <c r="D55" s="3" t="s">
        <v>33</v>
      </c>
      <c r="E55" s="7">
        <v>4</v>
      </c>
      <c r="F55" s="26" t="s">
        <v>807</v>
      </c>
      <c r="G55" s="29" t="str">
        <f>TEXT(E55,"0,0") &amp; F55</f>
        <v>4,0</v>
      </c>
      <c r="H55" s="2">
        <f>IF(M55&gt;0,1,0)</f>
        <v>1</v>
      </c>
      <c r="I55" s="2">
        <f>IF(F55="",E55,E55+0.1)</f>
        <v>4</v>
      </c>
      <c r="J55" s="12"/>
      <c r="K55" s="18">
        <f t="shared" si="1"/>
        <v>46</v>
      </c>
      <c r="L55" s="11" t="str">
        <f>IF(V55=0," ",IF(V55-K55=0," ",V55-K55))</f>
        <v xml:space="preserve"> </v>
      </c>
      <c r="M55" s="27">
        <f>U55</f>
        <v>2.5</v>
      </c>
      <c r="N55" s="13">
        <f>M55-X55</f>
        <v>2.5</v>
      </c>
      <c r="O55" s="14" t="str">
        <f>IF(SUMIF(T55:U55,"&lt;0")&lt;&gt;0,SUMIF(T55:U55,"&lt;0")*(-1)," ")</f>
        <v xml:space="preserve"> </v>
      </c>
      <c r="P55" s="15">
        <f>AB55+AD55+AF55+AH55+AJ55+AL55+AN55+AP55+AR55+AT55+AV55+AX55+AZ55+BB55+BD55+BF55+BH55+BJ55+BL55+BN55+BP55+BR55+BT55+BV55+BX55+BZ55+CB55+CD55+CF55+CH55+CJ55+CL55+CN55+CP55+CR55+CT55+CV55+CX55+CZ55+DB55+DD55+DF55+DH55+DJ55+DL55+DN55+DP55+DR55+DT55+DV55+DX55+DZ55+EB55+ED55+EF55+EH55+EJ55+EL55+EN55+EP55+ER55+ET55+EV55+EX55+EZ55+FB55+FD55+FF55+FH55+FJ55+FL55+FN55+FP55+FR55+FT55+FV55+FX55+FZ55+GB55+GD55+GF55</f>
        <v>0</v>
      </c>
      <c r="Q55" s="99">
        <f>P55-GO55</f>
        <v>0</v>
      </c>
      <c r="R55" s="102">
        <f>ROUNDUP(COUNTIF(T55:U55,"&gt; 0")/2,0)</f>
        <v>1</v>
      </c>
      <c r="S55" s="17">
        <f>IF(R55=0,"-",IF(R55-X55&gt;8,M55/(8+X55),M55/R55))</f>
        <v>2.5</v>
      </c>
      <c r="T55" s="102">
        <f>IFERROR(VLOOKUP(D55,'Ласт турнир'!A$2:C$129,2,FALSE),"")</f>
        <v>40</v>
      </c>
      <c r="U55" s="14">
        <f>IFERROR(VLOOKUP(D55,'Ласт турнир'!A$2:C$129,3,FALSE),0)</f>
        <v>2.5</v>
      </c>
      <c r="V55" s="176"/>
      <c r="W55" s="177" t="str">
        <f>IF(GP55=0," ",IF(GP55-V55=0," ",GP55-V55))</f>
        <v xml:space="preserve"> </v>
      </c>
      <c r="X55" s="178"/>
    </row>
    <row r="56" spans="3:24" x14ac:dyDescent="0.25">
      <c r="C56" s="168">
        <f>C55+1</f>
        <v>47</v>
      </c>
      <c r="D56" s="3" t="s">
        <v>46</v>
      </c>
      <c r="E56" s="7">
        <v>3.5</v>
      </c>
      <c r="F56" s="26" t="s">
        <v>808</v>
      </c>
      <c r="G56" s="29" t="str">
        <f>TEXT(E56,"0,0") &amp; F56</f>
        <v>3,5*</v>
      </c>
      <c r="H56" s="2">
        <f>IF(M56&gt;0,1,0)</f>
        <v>1</v>
      </c>
      <c r="I56" s="2">
        <f>IF(F56="",E56,E56+0.1)</f>
        <v>3.6</v>
      </c>
      <c r="J56" s="12"/>
      <c r="K56" s="18">
        <f t="shared" si="1"/>
        <v>47</v>
      </c>
      <c r="L56" s="11" t="str">
        <f>IF(V56=0," ",IF(V56-K56=0," ",V56-K56))</f>
        <v xml:space="preserve"> </v>
      </c>
      <c r="M56" s="27">
        <f>U56</f>
        <v>2.5</v>
      </c>
      <c r="N56" s="13">
        <f>M56-X56</f>
        <v>2.5</v>
      </c>
      <c r="O56" s="14" t="str">
        <f>IF(SUMIF(T56:U56,"&lt;0")&lt;&gt;0,SUMIF(T56:U56,"&lt;0")*(-1)," ")</f>
        <v xml:space="preserve"> </v>
      </c>
      <c r="P56" s="15">
        <f>AB56+AD56+AF56+AH56+AJ56+AL56+AN56+AP56+AR56+AT56+AV56+AX56+AZ56+BB56+BD56+BF56+BH56+BJ56+BL56+BN56+BP56+BR56+BT56+BV56+BX56+BZ56+CB56+CD56+CF56+CH56+CJ56+CL56+CN56+CP56+CR56+CT56+CV56+CX56+CZ56+DB56+DD56+DF56+DH56+DJ56+DL56+DN56+DP56+DR56+DT56+DV56+DX56+DZ56+EB56+ED56+EF56+EH56+EJ56+EL56+EN56+EP56+ER56+ET56+EV56+EX56+EZ56+FB56+FD56+FF56+FH56+FJ56+FL56+FN56+FP56+FR56+FT56+FV56+FX56+FZ56+GB56+GD56+GF56</f>
        <v>0</v>
      </c>
      <c r="Q56" s="99">
        <f>P56-GO56</f>
        <v>0</v>
      </c>
      <c r="R56" s="102">
        <f>ROUNDUP(COUNTIF(T56:U56,"&gt; 0")/2,0)</f>
        <v>1</v>
      </c>
      <c r="S56" s="17">
        <f>IF(R56=0,"-",IF(R56-X56&gt;8,M56/(8+X56),M56/R56))</f>
        <v>2.5</v>
      </c>
      <c r="T56" s="102">
        <f>IFERROR(VLOOKUP(D56,'Ласт турнир'!A$2:C$129,2,FALSE),"")</f>
        <v>40</v>
      </c>
      <c r="U56" s="14">
        <f>IFERROR(VLOOKUP(D56,'Ласт турнир'!A$2:C$129,3,FALSE),0)</f>
        <v>2.5</v>
      </c>
      <c r="V56" s="176"/>
      <c r="W56" s="177" t="str">
        <f>IF(GP56=0," ",IF(GP56-V56=0," ",GP56-V56))</f>
        <v xml:space="preserve"> </v>
      </c>
      <c r="X56" s="178"/>
    </row>
    <row r="57" spans="3:24" x14ac:dyDescent="0.25">
      <c r="C57" s="168">
        <f>C56+1</f>
        <v>48</v>
      </c>
      <c r="D57" s="3" t="s">
        <v>6</v>
      </c>
      <c r="E57" s="7">
        <v>3.5</v>
      </c>
      <c r="F57" s="26" t="s">
        <v>808</v>
      </c>
      <c r="G57" s="29" t="str">
        <f>TEXT(E57,"0,0") &amp; F57</f>
        <v>3,5*</v>
      </c>
      <c r="H57" s="2">
        <f>IF(M57&gt;0,1,0)</f>
        <v>1</v>
      </c>
      <c r="I57" s="2">
        <f>IF(F57="",E57,E57+0.1)</f>
        <v>3.6</v>
      </c>
      <c r="J57" s="12"/>
      <c r="K57" s="18">
        <f t="shared" si="1"/>
        <v>48</v>
      </c>
      <c r="L57" s="11" t="str">
        <f>IF(V57=0," ",IF(V57-K57=0," ",V57-K57))</f>
        <v xml:space="preserve"> </v>
      </c>
      <c r="M57" s="27">
        <f>U57</f>
        <v>2.5</v>
      </c>
      <c r="N57" s="13">
        <f>M57-X57</f>
        <v>2.5</v>
      </c>
      <c r="O57" s="14" t="str">
        <f>IF(SUMIF(T57:U57,"&lt;0")&lt;&gt;0,SUMIF(T57:U57,"&lt;0")*(-1)," ")</f>
        <v xml:space="preserve"> </v>
      </c>
      <c r="P57" s="15">
        <f>AB57+AD57+AF57+AH57+AJ57+AL57+AN57+AP57+AR57+AT57+AV57+AX57+AZ57+BB57+BD57+BF57+BH57+BJ57+BL57+BN57+BP57+BR57+BT57+BV57+BX57+BZ57+CB57+CD57+CF57+CH57+CJ57+CL57+CN57+CP57+CR57+CT57+CV57+CX57+CZ57+DB57+DD57+DF57+DH57+DJ57+DL57+DN57+DP57+DR57+DT57+DV57+DX57+DZ57+EB57+ED57+EF57+EH57+EJ57+EL57+EN57+EP57+ER57+ET57+EV57+EX57+EZ57+FB57+FD57+FF57+FH57+FJ57+FL57+FN57+FP57+FR57+FT57+FV57+FX57+FZ57+GB57+GD57+GF57</f>
        <v>0</v>
      </c>
      <c r="Q57" s="99">
        <f>P57-GO57</f>
        <v>0</v>
      </c>
      <c r="R57" s="102">
        <f>ROUNDUP(COUNTIF(T57:U57,"&gt; 0")/2,0)</f>
        <v>1</v>
      </c>
      <c r="S57" s="17">
        <f>IF(R57=0,"-",IF(R57-X57&gt;8,M57/(8+X57),M57/R57))</f>
        <v>2.5</v>
      </c>
      <c r="T57" s="102">
        <f>IFERROR(VLOOKUP(D57,'Ласт турнир'!A$2:C$129,2,FALSE),"")</f>
        <v>40</v>
      </c>
      <c r="U57" s="14">
        <f>IFERROR(VLOOKUP(D57,'Ласт турнир'!A$2:C$129,3,FALSE),0)</f>
        <v>2.5</v>
      </c>
      <c r="V57" s="176"/>
      <c r="W57" s="177" t="str">
        <f>IF(GP57=0," ",IF(GP57-V57=0," ",GP57-V57))</f>
        <v xml:space="preserve"> </v>
      </c>
      <c r="X57" s="178"/>
    </row>
    <row r="58" spans="3:24" x14ac:dyDescent="0.25">
      <c r="C58" s="168">
        <f>C57+1</f>
        <v>49</v>
      </c>
      <c r="D58" s="3" t="s">
        <v>155</v>
      </c>
      <c r="E58" s="7">
        <v>4.5</v>
      </c>
      <c r="F58" s="26" t="s">
        <v>807</v>
      </c>
      <c r="G58" s="29" t="str">
        <f>TEXT(E58,"0,0") &amp; F58</f>
        <v>4,5</v>
      </c>
      <c r="H58" s="2">
        <f>IF(M58&gt;0,1,0)</f>
        <v>1</v>
      </c>
      <c r="I58" s="2">
        <f>IF(F58="",E58,E58+0.1)</f>
        <v>4.5</v>
      </c>
      <c r="J58" s="12"/>
      <c r="K58" s="18">
        <f t="shared" si="1"/>
        <v>49</v>
      </c>
      <c r="L58" s="11" t="str">
        <f>IF(V58=0," ",IF(V58-K58=0," ",V58-K58))</f>
        <v xml:space="preserve"> </v>
      </c>
      <c r="M58" s="27">
        <f>U58</f>
        <v>2.4</v>
      </c>
      <c r="N58" s="13">
        <f>M58-X58</f>
        <v>2.4</v>
      </c>
      <c r="O58" s="14" t="str">
        <f>IF(SUMIF(T58:U58,"&lt;0")&lt;&gt;0,SUMIF(T58:U58,"&lt;0")*(-1)," ")</f>
        <v xml:space="preserve"> </v>
      </c>
      <c r="P58" s="15">
        <f>AB58+AD58+AF58+AH58+AJ58+AL58+AN58+AP58+AR58+AT58+AV58+AX58+AZ58+BB58+BD58+BF58+BH58+BJ58+BL58+BN58+BP58+BR58+BT58+BV58+BX58+BZ58+CB58+CD58+CF58+CH58+CJ58+CL58+CN58+CP58+CR58+CT58+CV58+CX58+CZ58+DB58+DD58+DF58+DH58+DJ58+DL58+DN58+DP58+DR58+DT58+DV58+DX58+DZ58+EB58+ED58+EF58+EH58+EJ58+EL58+EN58+EP58+ER58+ET58+EV58+EX58+EZ58+FB58+FD58+FF58+FH58+FJ58+FL58+FN58+FP58+FR58+FT58+FV58+FX58+FZ58+GB58+GD58+GF58</f>
        <v>0</v>
      </c>
      <c r="Q58" s="99">
        <f>P58-GO58</f>
        <v>0</v>
      </c>
      <c r="R58" s="102">
        <f>ROUNDUP(COUNTIF(T58:U58,"&gt; 0")/2,0)</f>
        <v>1</v>
      </c>
      <c r="S58" s="17">
        <f>IF(R58=0,"-",IF(R58-X58&gt;8,M58/(8+X58),M58/R58))</f>
        <v>2.4</v>
      </c>
      <c r="T58" s="102">
        <f>IFERROR(VLOOKUP(D58,'Ласт турнир'!A$2:C$129,2,FALSE),"")</f>
        <v>48</v>
      </c>
      <c r="U58" s="14">
        <f>IFERROR(VLOOKUP(D58,'Ласт турнир'!A$2:C$129,3,FALSE),0)</f>
        <v>2.4</v>
      </c>
      <c r="V58" s="176"/>
      <c r="W58" s="177" t="str">
        <f>IF(GP58=0," ",IF(GP58-V58=0," ",GP58-V58))</f>
        <v xml:space="preserve"> </v>
      </c>
      <c r="X58" s="178"/>
    </row>
    <row r="59" spans="3:24" x14ac:dyDescent="0.25">
      <c r="C59" s="168">
        <f>C58+1</f>
        <v>50</v>
      </c>
      <c r="D59" s="3" t="s">
        <v>11</v>
      </c>
      <c r="E59" s="7">
        <v>3.5</v>
      </c>
      <c r="F59" s="26" t="s">
        <v>808</v>
      </c>
      <c r="G59" s="29" t="str">
        <f>TEXT(E59,"0,0") &amp; F59</f>
        <v>3,5*</v>
      </c>
      <c r="H59" s="2">
        <f>IF(M59&gt;0,1,0)</f>
        <v>1</v>
      </c>
      <c r="I59" s="2">
        <f>IF(F59="",E59,E59+0.1)</f>
        <v>3.6</v>
      </c>
      <c r="J59" s="12"/>
      <c r="K59" s="18">
        <f t="shared" si="1"/>
        <v>50</v>
      </c>
      <c r="L59" s="11" t="str">
        <f>IF(V59=0," ",IF(V59-K59=0," ",V59-K59))</f>
        <v xml:space="preserve"> </v>
      </c>
      <c r="M59" s="27">
        <f>U59</f>
        <v>2.3333333333333335</v>
      </c>
      <c r="N59" s="13">
        <f>M59-X59</f>
        <v>2.3333333333333335</v>
      </c>
      <c r="O59" s="14" t="str">
        <f>IF(SUMIF(T59:U59,"&lt;0")&lt;&gt;0,SUMIF(T59:U59,"&lt;0")*(-1)," ")</f>
        <v xml:space="preserve"> </v>
      </c>
      <c r="P59" s="15">
        <f>AB59+AD59+AF59+AH59+AJ59+AL59+AN59+AP59+AR59+AT59+AV59+AX59+AZ59+BB59+BD59+BF59+BH59+BJ59+BL59+BN59+BP59+BR59+BT59+BV59+BX59+BZ59+CB59+CD59+CF59+CH59+CJ59+CL59+CN59+CP59+CR59+CT59+CV59+CX59+CZ59+DB59+DD59+DF59+DH59+DJ59+DL59+DN59+DP59+DR59+DT59+DV59+DX59+DZ59+EB59+ED59+EF59+EH59+EJ59+EL59+EN59+EP59+ER59+ET59+EV59+EX59+EZ59+FB59+FD59+FF59+FH59+FJ59+FL59+FN59+FP59+FR59+FT59+FV59+FX59+FZ59+GB59+GD59+GF59</f>
        <v>0</v>
      </c>
      <c r="Q59" s="99">
        <f>P59-GO59</f>
        <v>0</v>
      </c>
      <c r="R59" s="102">
        <f>ROUNDUP(COUNTIF(T59:U59,"&gt; 0")/2,0)</f>
        <v>1</v>
      </c>
      <c r="S59" s="17">
        <f>IF(R59=0,"-",IF(R59-X59&gt;8,M59/(8+X59),M59/R59))</f>
        <v>2.3333333333333335</v>
      </c>
      <c r="T59" s="102">
        <f>IFERROR(VLOOKUP(D59,'Ласт турнир'!A$2:C$129,2,FALSE),"")</f>
        <v>40</v>
      </c>
      <c r="U59" s="14">
        <f>IFERROR(VLOOKUP(D59,'Ласт турнир'!A$2:C$129,3,FALSE),0)</f>
        <v>2.3333333333333335</v>
      </c>
      <c r="V59" s="176"/>
      <c r="W59" s="177" t="str">
        <f>IF(GP59=0," ",IF(GP59-V59=0," ",GP59-V59))</f>
        <v xml:space="preserve"> </v>
      </c>
      <c r="X59" s="178"/>
    </row>
    <row r="60" spans="3:24" x14ac:dyDescent="0.25">
      <c r="C60" s="168">
        <f>C59+1</f>
        <v>51</v>
      </c>
      <c r="D60" s="3" t="s">
        <v>160</v>
      </c>
      <c r="E60" s="7">
        <v>3.5</v>
      </c>
      <c r="F60" s="26" t="s">
        <v>807</v>
      </c>
      <c r="G60" s="29" t="str">
        <f>TEXT(E60,"0,0") &amp; F60</f>
        <v>3,5</v>
      </c>
      <c r="H60" s="2">
        <f>IF(M60&gt;0,1,0)</f>
        <v>1</v>
      </c>
      <c r="I60" s="2">
        <f>IF(F60="",E60,E60+0.1)</f>
        <v>3.5</v>
      </c>
      <c r="J60" s="12"/>
      <c r="K60" s="18">
        <f t="shared" si="1"/>
        <v>51</v>
      </c>
      <c r="L60" s="11" t="str">
        <f>IF(V60=0," ",IF(V60-K60=0," ",V60-K60))</f>
        <v xml:space="preserve"> </v>
      </c>
      <c r="M60" s="27">
        <f>U60</f>
        <v>2.3333333333333335</v>
      </c>
      <c r="N60" s="13">
        <f>M60-X60</f>
        <v>2.3333333333333335</v>
      </c>
      <c r="O60" s="14" t="str">
        <f>IF(SUMIF(T60:U60,"&lt;0")&lt;&gt;0,SUMIF(T60:U60,"&lt;0")*(-1)," ")</f>
        <v xml:space="preserve"> </v>
      </c>
      <c r="P60" s="15">
        <f>AB60+AD60+AF60+AH60+AJ60+AL60+AN60+AP60+AR60+AT60+AV60+AX60+AZ60+BB60+BD60+BF60+BH60+BJ60+BL60+BN60+BP60+BR60+BT60+BV60+BX60+BZ60+CB60+CD60+CF60+CH60+CJ60+CL60+CN60+CP60+CR60+CT60+CV60+CX60+CZ60+DB60+DD60+DF60+DH60+DJ60+DL60+DN60+DP60+DR60+DT60+DV60+DX60+DZ60+EB60+ED60+EF60+EH60+EJ60+EL60+EN60+EP60+ER60+ET60+EV60+EX60+EZ60+FB60+FD60+FF60+FH60+FJ60+FL60+FN60+FP60+FR60+FT60+FV60+FX60+FZ60+GB60+GD60+GF60</f>
        <v>0</v>
      </c>
      <c r="Q60" s="99">
        <f>P60-GO60</f>
        <v>0</v>
      </c>
      <c r="R60" s="102">
        <f>ROUNDUP(COUNTIF(T60:U60,"&gt; 0")/2,0)</f>
        <v>1</v>
      </c>
      <c r="S60" s="17">
        <f>IF(R60=0,"-",IF(R60-X60&gt;8,M60/(8+X60),M60/R60))</f>
        <v>2.3333333333333335</v>
      </c>
      <c r="T60" s="102">
        <f>IFERROR(VLOOKUP(D60,'Ласт турнир'!A$2:C$129,2,FALSE),"")</f>
        <v>40</v>
      </c>
      <c r="U60" s="14">
        <f>IFERROR(VLOOKUP(D60,'Ласт турнир'!A$2:C$129,3,FALSE),0)</f>
        <v>2.3333333333333335</v>
      </c>
      <c r="V60" s="176"/>
      <c r="W60" s="177" t="str">
        <f>IF(GP60=0," ",IF(GP60-V60=0," ",GP60-V60))</f>
        <v xml:space="preserve"> </v>
      </c>
      <c r="X60" s="178"/>
    </row>
    <row r="61" spans="3:24" x14ac:dyDescent="0.25">
      <c r="C61" s="168">
        <f>C60+1</f>
        <v>52</v>
      </c>
      <c r="D61" s="3" t="s">
        <v>204</v>
      </c>
      <c r="E61" s="7">
        <v>3.5</v>
      </c>
      <c r="F61" s="26" t="s">
        <v>807</v>
      </c>
      <c r="G61" s="29" t="str">
        <f>TEXT(E61,"0,0") &amp; F61</f>
        <v>3,5</v>
      </c>
      <c r="H61" s="2">
        <f>IF(M61&gt;0,1,0)</f>
        <v>1</v>
      </c>
      <c r="I61" s="2">
        <f>IF(F61="",E61,E61+0.1)</f>
        <v>3.5</v>
      </c>
      <c r="J61" s="12"/>
      <c r="K61" s="18">
        <f t="shared" si="1"/>
        <v>52</v>
      </c>
      <c r="L61" s="11" t="str">
        <f>IF(V61=0," ",IF(V61-K61=0," ",V61-K61))</f>
        <v xml:space="preserve"> </v>
      </c>
      <c r="M61" s="27">
        <f>U61</f>
        <v>2.3333333333333335</v>
      </c>
      <c r="N61" s="13">
        <f>M61-X61</f>
        <v>2.3333333333333335</v>
      </c>
      <c r="O61" s="14" t="str">
        <f>IF(SUMIF(T61:U61,"&lt;0")&lt;&gt;0,SUMIF(T61:U61,"&lt;0")*(-1)," ")</f>
        <v xml:space="preserve"> </v>
      </c>
      <c r="P61" s="15">
        <f>AB61+AD61+AF61+AH61+AJ61+AL61+AN61+AP61+AR61+AT61+AV61+AX61+AZ61+BB61+BD61+BF61+BH61+BJ61+BL61+BN61+BP61+BR61+BT61+BV61+BX61+BZ61+CB61+CD61+CF61+CH61+CJ61+CL61+CN61+CP61+CR61+CT61+CV61+CX61+CZ61+DB61+DD61+DF61+DH61+DJ61+DL61+DN61+DP61+DR61+DT61+DV61+DX61+DZ61+EB61+ED61+EF61+EH61+EJ61+EL61+EN61+EP61+ER61+ET61+EV61+EX61+EZ61+FB61+FD61+FF61+FH61+FJ61+FL61+FN61+FP61+FR61+FT61+FV61+FX61+FZ61+GB61+GD61+GF61</f>
        <v>0</v>
      </c>
      <c r="Q61" s="99">
        <f>P61-GO61</f>
        <v>0</v>
      </c>
      <c r="R61" s="102">
        <f>ROUNDUP(COUNTIF(T61:U61,"&gt; 0")/2,0)</f>
        <v>1</v>
      </c>
      <c r="S61" s="17">
        <f>IF(R61=0,"-",IF(R61-X61&gt;8,M61/(8+X61),M61/R61))</f>
        <v>2.3333333333333335</v>
      </c>
      <c r="T61" s="102">
        <f>IFERROR(VLOOKUP(D61,'Ласт турнир'!A$2:C$129,2,FALSE),"")</f>
        <v>40</v>
      </c>
      <c r="U61" s="14">
        <f>IFERROR(VLOOKUP(D61,'Ласт турнир'!A$2:C$129,3,FALSE),0)</f>
        <v>2.3333333333333335</v>
      </c>
      <c r="V61" s="176"/>
      <c r="W61" s="177" t="str">
        <f>IF(GP61=0," ",IF(GP61-V61=0," ",GP61-V61))</f>
        <v xml:space="preserve"> </v>
      </c>
      <c r="X61" s="178"/>
    </row>
    <row r="62" spans="3:24" x14ac:dyDescent="0.25">
      <c r="C62" s="168">
        <f>C61+1</f>
        <v>53</v>
      </c>
      <c r="D62" s="3" t="s">
        <v>176</v>
      </c>
      <c r="E62" s="7">
        <v>4</v>
      </c>
      <c r="F62" s="26" t="s">
        <v>807</v>
      </c>
      <c r="G62" s="29" t="str">
        <f>TEXT(E62,"0,0") &amp; F62</f>
        <v>4,0</v>
      </c>
      <c r="H62" s="2">
        <f>IF(M62&gt;0,1,0)</f>
        <v>1</v>
      </c>
      <c r="I62" s="2">
        <f>IF(F62="",E62,E62+0.1)</f>
        <v>4</v>
      </c>
      <c r="J62" s="12"/>
      <c r="K62" s="18">
        <f t="shared" si="1"/>
        <v>53</v>
      </c>
      <c r="L62" s="11" t="str">
        <f>IF(V62=0," ",IF(V62-K62=0," ",V62-K62))</f>
        <v xml:space="preserve"> </v>
      </c>
      <c r="M62" s="27">
        <f>U62</f>
        <v>2.2857142857142856</v>
      </c>
      <c r="N62" s="13">
        <f>M62-X62</f>
        <v>2.2857142857142856</v>
      </c>
      <c r="O62" s="14" t="str">
        <f>IF(SUMIF(T62:U62,"&lt;0")&lt;&gt;0,SUMIF(T62:U62,"&lt;0")*(-1)," ")</f>
        <v xml:space="preserve"> </v>
      </c>
      <c r="P62" s="15">
        <f>AB62+AD62+AF62+AH62+AJ62+AL62+AN62+AP62+AR62+AT62+AV62+AX62+AZ62+BB62+BD62+BF62+BH62+BJ62+BL62+BN62+BP62+BR62+BT62+BV62+BX62+BZ62+CB62+CD62+CF62+CH62+CJ62+CL62+CN62+CP62+CR62+CT62+CV62+CX62+CZ62+DB62+DD62+DF62+DH62+DJ62+DL62+DN62+DP62+DR62+DT62+DV62+DX62+DZ62+EB62+ED62+EF62+EH62+EJ62+EL62+EN62+EP62+ER62+ET62+EV62+EX62+EZ62+FB62+FD62+FF62+FH62+FJ62+FL62+FN62+FP62+FR62+FT62+FV62+FX62+FZ62+GB62+GD62+GF62</f>
        <v>0</v>
      </c>
      <c r="Q62" s="99">
        <f>P62-GO62</f>
        <v>0</v>
      </c>
      <c r="R62" s="102">
        <f>ROUNDUP(COUNTIF(T62:U62,"&gt; 0")/2,0)</f>
        <v>1</v>
      </c>
      <c r="S62" s="17">
        <f>IF(R62=0,"-",IF(R62-X62&gt;8,M62/(8+X62),M62/R62))</f>
        <v>2.2857142857142856</v>
      </c>
      <c r="T62" s="102">
        <f>IFERROR(VLOOKUP(D62,'Ласт турнир'!A$2:C$129,2,FALSE),"")</f>
        <v>48</v>
      </c>
      <c r="U62" s="14">
        <f>IFERROR(VLOOKUP(D62,'Ласт турнир'!A$2:C$129,3,FALSE),0)</f>
        <v>2.2857142857142856</v>
      </c>
      <c r="V62" s="176"/>
      <c r="W62" s="177" t="str">
        <f>IF(GP62=0," ",IF(GP62-V62=0," ",GP62-V62))</f>
        <v xml:space="preserve"> </v>
      </c>
      <c r="X62" s="178"/>
    </row>
    <row r="63" spans="3:24" x14ac:dyDescent="0.25">
      <c r="C63" s="168">
        <f>C62+1</f>
        <v>54</v>
      </c>
      <c r="D63" s="3" t="s">
        <v>121</v>
      </c>
      <c r="E63" s="7">
        <v>4.5</v>
      </c>
      <c r="F63" s="26" t="s">
        <v>807</v>
      </c>
      <c r="G63" s="29" t="str">
        <f>TEXT(E63,"0,0") &amp; F63</f>
        <v>4,5</v>
      </c>
      <c r="H63" s="2">
        <f>IF(M63&gt;0,1,0)</f>
        <v>1</v>
      </c>
      <c r="I63" s="2">
        <f>IF(F63="",E63,E63+0.1)</f>
        <v>4.5</v>
      </c>
      <c r="J63" s="12"/>
      <c r="K63" s="18">
        <f t="shared" si="1"/>
        <v>54</v>
      </c>
      <c r="L63" s="11" t="str">
        <f>IF(V63=0," ",IF(V63-K63=0," ",V63-K63))</f>
        <v xml:space="preserve"> </v>
      </c>
      <c r="M63" s="27">
        <f>U63</f>
        <v>2.25</v>
      </c>
      <c r="N63" s="13">
        <f>M63-X63</f>
        <v>2.25</v>
      </c>
      <c r="O63" s="14" t="str">
        <f>IF(SUMIF(T63:U63,"&lt;0")&lt;&gt;0,SUMIF(T63:U63,"&lt;0")*(-1)," ")</f>
        <v xml:space="preserve"> </v>
      </c>
      <c r="P63" s="15">
        <f>AB63+AD63+AF63+AH63+AJ63+AL63+AN63+AP63+AR63+AT63+AV63+AX63+AZ63+BB63+BD63+BF63+BH63+BJ63+BL63+BN63+BP63+BR63+BT63+BV63+BX63+BZ63+CB63+CD63+CF63+CH63+CJ63+CL63+CN63+CP63+CR63+CT63+CV63+CX63+CZ63+DB63+DD63+DF63+DH63+DJ63+DL63+DN63+DP63+DR63+DT63+DV63+DX63+DZ63+EB63+ED63+EF63+EH63+EJ63+EL63+EN63+EP63+ER63+ET63+EV63+EX63+EZ63+FB63+FD63+FF63+FH63+FJ63+FL63+FN63+FP63+FR63+FT63+FV63+FX63+FZ63+GB63+GD63+GF63</f>
        <v>0</v>
      </c>
      <c r="Q63" s="99">
        <f>P63-GO63</f>
        <v>0</v>
      </c>
      <c r="R63" s="102">
        <f>ROUNDUP(COUNTIF(T63:U63,"&gt; 0")/2,0)</f>
        <v>1</v>
      </c>
      <c r="S63" s="17">
        <f>IF(R63=0,"-",IF(R63-X63&gt;8,M63/(8+X63),M63/R63))</f>
        <v>2.25</v>
      </c>
      <c r="T63" s="102">
        <f>IFERROR(VLOOKUP(D63,'Ласт турнир'!A$2:C$129,2,FALSE),"")</f>
        <v>48</v>
      </c>
      <c r="U63" s="14">
        <f>IFERROR(VLOOKUP(D63,'Ласт турнир'!A$2:C$129,3,FALSE),0)</f>
        <v>2.25</v>
      </c>
      <c r="V63" s="176"/>
      <c r="W63" s="177" t="str">
        <f>IF(GP63=0," ",IF(GP63-V63=0," ",GP63-V63))</f>
        <v xml:space="preserve"> </v>
      </c>
      <c r="X63" s="178"/>
    </row>
    <row r="64" spans="3:24" x14ac:dyDescent="0.25">
      <c r="C64" s="168">
        <f>C63+1</f>
        <v>55</v>
      </c>
      <c r="D64" s="3" t="s">
        <v>133</v>
      </c>
      <c r="E64" s="7">
        <v>4.5</v>
      </c>
      <c r="F64" s="26" t="s">
        <v>807</v>
      </c>
      <c r="G64" s="29" t="str">
        <f>TEXT(E64,"0,0") &amp; F64</f>
        <v>4,5</v>
      </c>
      <c r="H64" s="2">
        <f>IF(M64&gt;0,1,0)</f>
        <v>1</v>
      </c>
      <c r="I64" s="2">
        <f>IF(F64="",E64,E64+0.1)</f>
        <v>4.5</v>
      </c>
      <c r="J64" s="12"/>
      <c r="K64" s="18">
        <f t="shared" si="1"/>
        <v>55</v>
      </c>
      <c r="L64" s="11" t="str">
        <f>IF(V64=0," ",IF(V64-K64=0," ",V64-K64))</f>
        <v xml:space="preserve"> </v>
      </c>
      <c r="M64" s="27">
        <f>U64</f>
        <v>2.25</v>
      </c>
      <c r="N64" s="13">
        <f>M64-X64</f>
        <v>2.25</v>
      </c>
      <c r="O64" s="14" t="str">
        <f>IF(SUMIF(T64:U64,"&lt;0")&lt;&gt;0,SUMIF(T64:U64,"&lt;0")*(-1)," ")</f>
        <v xml:space="preserve"> </v>
      </c>
      <c r="P64" s="15">
        <f>AB64+AD64+AF64+AH64+AJ64+AL64+AN64+AP64+AR64+AT64+AV64+AX64+AZ64+BB64+BD64+BF64+BH64+BJ64+BL64+BN64+BP64+BR64+BT64+BV64+BX64+BZ64+CB64+CD64+CF64+CH64+CJ64+CL64+CN64+CP64+CR64+CT64+CV64+CX64+CZ64+DB64+DD64+DF64+DH64+DJ64+DL64+DN64+DP64+DR64+DT64+DV64+DX64+DZ64+EB64+ED64+EF64+EH64+EJ64+EL64+EN64+EP64+ER64+ET64+EV64+EX64+EZ64+FB64+FD64+FF64+FH64+FJ64+FL64+FN64+FP64+FR64+FT64+FV64+FX64+FZ64+GB64+GD64+GF64</f>
        <v>0</v>
      </c>
      <c r="Q64" s="99">
        <f>P64-GO64</f>
        <v>0</v>
      </c>
      <c r="R64" s="102">
        <f>ROUNDUP(COUNTIF(T64:U64,"&gt; 0")/2,0)</f>
        <v>1</v>
      </c>
      <c r="S64" s="17">
        <f>IF(R64=0,"-",IF(R64-X64&gt;8,M64/(8+X64),M64/R64))</f>
        <v>2.25</v>
      </c>
      <c r="T64" s="102">
        <f>IFERROR(VLOOKUP(D64,'Ласт турнир'!A$2:C$129,2,FALSE),"")</f>
        <v>48</v>
      </c>
      <c r="U64" s="14">
        <f>IFERROR(VLOOKUP(D64,'Ласт турнир'!A$2:C$129,3,FALSE),0)</f>
        <v>2.25</v>
      </c>
      <c r="V64" s="176"/>
      <c r="W64" s="177" t="str">
        <f>IF(GP64=0," ",IF(GP64-V64=0," ",GP64-V64))</f>
        <v xml:space="preserve"> </v>
      </c>
      <c r="X64" s="178"/>
    </row>
    <row r="65" spans="3:24" x14ac:dyDescent="0.25">
      <c r="C65" s="168">
        <f>C64+1</f>
        <v>56</v>
      </c>
      <c r="D65" s="3" t="s">
        <v>134</v>
      </c>
      <c r="E65" s="7">
        <v>4.5</v>
      </c>
      <c r="F65" s="26" t="s">
        <v>807</v>
      </c>
      <c r="G65" s="29" t="str">
        <f>TEXT(E65,"0,0") &amp; F65</f>
        <v>4,5</v>
      </c>
      <c r="H65" s="2">
        <f>IF(M65&gt;0,1,0)</f>
        <v>1</v>
      </c>
      <c r="I65" s="2">
        <f>IF(F65="",E65,E65+0.1)</f>
        <v>4.5</v>
      </c>
      <c r="J65" s="12"/>
      <c r="K65" s="18">
        <f t="shared" si="1"/>
        <v>56</v>
      </c>
      <c r="L65" s="11" t="str">
        <f>IF(V65=0," ",IF(V65-K65=0," ",V65-K65))</f>
        <v xml:space="preserve"> </v>
      </c>
      <c r="M65" s="27">
        <f>U65</f>
        <v>2.25</v>
      </c>
      <c r="N65" s="13">
        <f>M65-X65</f>
        <v>2.25</v>
      </c>
      <c r="O65" s="14" t="str">
        <f>IF(SUMIF(T65:U65,"&lt;0")&lt;&gt;0,SUMIF(T65:U65,"&lt;0")*(-1)," ")</f>
        <v xml:space="preserve"> </v>
      </c>
      <c r="P65" s="15">
        <f>AB65+AD65+AF65+AH65+AJ65+AL65+AN65+AP65+AR65+AT65+AV65+AX65+AZ65+BB65+BD65+BF65+BH65+BJ65+BL65+BN65+BP65+BR65+BT65+BV65+BX65+BZ65+CB65+CD65+CF65+CH65+CJ65+CL65+CN65+CP65+CR65+CT65+CV65+CX65+CZ65+DB65+DD65+DF65+DH65+DJ65+DL65+DN65+DP65+DR65+DT65+DV65+DX65+DZ65+EB65+ED65+EF65+EH65+EJ65+EL65+EN65+EP65+ER65+ET65+EV65+EX65+EZ65+FB65+FD65+FF65+FH65+FJ65+FL65+FN65+FP65+FR65+FT65+FV65+FX65+FZ65+GB65+GD65+GF65</f>
        <v>0</v>
      </c>
      <c r="Q65" s="99">
        <f>P65-GO65</f>
        <v>0</v>
      </c>
      <c r="R65" s="102">
        <f>ROUNDUP(COUNTIF(T65:U65,"&gt; 0")/2,0)</f>
        <v>1</v>
      </c>
      <c r="S65" s="17">
        <f>IF(R65=0,"-",IF(R65-X65&gt;8,M65/(8+X65),M65/R65))</f>
        <v>2.25</v>
      </c>
      <c r="T65" s="102">
        <f>IFERROR(VLOOKUP(D65,'Ласт турнир'!A$2:C$129,2,FALSE),"")</f>
        <v>48</v>
      </c>
      <c r="U65" s="14">
        <f>IFERROR(VLOOKUP(D65,'Ласт турнир'!A$2:C$129,3,FALSE),0)</f>
        <v>2.25</v>
      </c>
      <c r="V65" s="176"/>
      <c r="W65" s="177" t="str">
        <f>IF(GP65=0," ",IF(GP65-V65=0," ",GP65-V65))</f>
        <v xml:space="preserve"> </v>
      </c>
      <c r="X65" s="178"/>
    </row>
    <row r="66" spans="3:24" x14ac:dyDescent="0.25">
      <c r="C66" s="168">
        <f>C65+1</f>
        <v>57</v>
      </c>
      <c r="D66" s="3" t="s">
        <v>323</v>
      </c>
      <c r="E66" s="7">
        <v>3.5</v>
      </c>
      <c r="F66" s="26" t="s">
        <v>807</v>
      </c>
      <c r="G66" s="29" t="str">
        <f>TEXT(E66,"0,0") &amp; F66</f>
        <v>3,5</v>
      </c>
      <c r="H66" s="2">
        <f>IF(M66&gt;0,1,0)</f>
        <v>1</v>
      </c>
      <c r="I66" s="2">
        <f>IF(F66="",E66,E66+0.1)</f>
        <v>3.5</v>
      </c>
      <c r="J66" s="12"/>
      <c r="K66" s="18">
        <f t="shared" si="1"/>
        <v>57</v>
      </c>
      <c r="L66" s="11" t="str">
        <f>IF(V66=0," ",IF(V66-K66=0," ",V66-K66))</f>
        <v xml:space="preserve"> </v>
      </c>
      <c r="M66" s="27">
        <f>U66</f>
        <v>2.1875</v>
      </c>
      <c r="N66" s="13">
        <f>M66-X66</f>
        <v>2.1875</v>
      </c>
      <c r="O66" s="14" t="str">
        <f>IF(SUMIF(T66:U66,"&lt;0")&lt;&gt;0,SUMIF(T66:U66,"&lt;0")*(-1)," ")</f>
        <v xml:space="preserve"> </v>
      </c>
      <c r="P66" s="15">
        <f>AB66+AD66+AF66+AH66+AJ66+AL66+AN66+AP66+AR66+AT66+AV66+AX66+AZ66+BB66+BD66+BF66+BH66+BJ66+BL66+BN66+BP66+BR66+BT66+BV66+BX66+BZ66+CB66+CD66+CF66+CH66+CJ66+CL66+CN66+CP66+CR66+CT66+CV66+CX66+CZ66+DB66+DD66+DF66+DH66+DJ66+DL66+DN66+DP66+DR66+DT66+DV66+DX66+DZ66+EB66+ED66+EF66+EH66+EJ66+EL66+EN66+EP66+ER66+ET66+EV66+EX66+EZ66+FB66+FD66+FF66+FH66+FJ66+FL66+FN66+FP66+FR66+FT66+FV66+FX66+FZ66+GB66+GD66+GF66</f>
        <v>0</v>
      </c>
      <c r="Q66" s="99">
        <f>P66-GO66</f>
        <v>0</v>
      </c>
      <c r="R66" s="102">
        <f>ROUNDUP(COUNTIF(T66:U66,"&gt; 0")/2,0)</f>
        <v>1</v>
      </c>
      <c r="S66" s="17">
        <f>IF(R66=0,"-",IF(R66-X66&gt;8,M66/(8+X66),M66/R66))</f>
        <v>2.1875</v>
      </c>
      <c r="T66" s="102">
        <f>IFERROR(VLOOKUP(D66,'Ласт турнир'!A$2:C$129,2,FALSE),"")</f>
        <v>40</v>
      </c>
      <c r="U66" s="14">
        <f>IFERROR(VLOOKUP(D66,'Ласт турнир'!A$2:C$129,3,FALSE),0)</f>
        <v>2.1875</v>
      </c>
      <c r="V66" s="176"/>
      <c r="W66" s="177" t="str">
        <f>IF(GP66=0," ",IF(GP66-V66=0," ",GP66-V66))</f>
        <v xml:space="preserve"> </v>
      </c>
      <c r="X66" s="178"/>
    </row>
    <row r="67" spans="3:24" x14ac:dyDescent="0.25">
      <c r="C67" s="168">
        <f>C66+1</f>
        <v>58</v>
      </c>
      <c r="D67" s="3" t="s">
        <v>164</v>
      </c>
      <c r="E67" s="7">
        <v>3.5</v>
      </c>
      <c r="F67" s="26" t="s">
        <v>807</v>
      </c>
      <c r="G67" s="29" t="str">
        <f>TEXT(E67,"0,0") &amp; F67</f>
        <v>3,5</v>
      </c>
      <c r="H67" s="2">
        <f>IF(M67&gt;0,1,0)</f>
        <v>1</v>
      </c>
      <c r="I67" s="2">
        <f>IF(F67="",E67,E67+0.1)</f>
        <v>3.5</v>
      </c>
      <c r="J67" s="12"/>
      <c r="K67" s="18">
        <f t="shared" si="1"/>
        <v>58</v>
      </c>
      <c r="L67" s="11" t="str">
        <f>IF(V67=0," ",IF(V67-K67=0," ",V67-K67))</f>
        <v xml:space="preserve"> </v>
      </c>
      <c r="M67" s="27">
        <f>U67</f>
        <v>2.1875</v>
      </c>
      <c r="N67" s="13">
        <f>M67-X67</f>
        <v>2.1875</v>
      </c>
      <c r="O67" s="14" t="str">
        <f>IF(SUMIF(T67:U67,"&lt;0")&lt;&gt;0,SUMIF(T67:U67,"&lt;0")*(-1)," ")</f>
        <v xml:space="preserve"> </v>
      </c>
      <c r="P67" s="15">
        <f>AB67+AD67+AF67+AH67+AJ67+AL67+AN67+AP67+AR67+AT67+AV67+AX67+AZ67+BB67+BD67+BF67+BH67+BJ67+BL67+BN67+BP67+BR67+BT67+BV67+BX67+BZ67+CB67+CD67+CF67+CH67+CJ67+CL67+CN67+CP67+CR67+CT67+CV67+CX67+CZ67+DB67+DD67+DF67+DH67+DJ67+DL67+DN67+DP67+DR67+DT67+DV67+DX67+DZ67+EB67+ED67+EF67+EH67+EJ67+EL67+EN67+EP67+ER67+ET67+EV67+EX67+EZ67+FB67+FD67+FF67+FH67+FJ67+FL67+FN67+FP67+FR67+FT67+FV67+FX67+FZ67+GB67+GD67+GF67</f>
        <v>0</v>
      </c>
      <c r="Q67" s="99">
        <f>P67-GO67</f>
        <v>0</v>
      </c>
      <c r="R67" s="102">
        <f>ROUNDUP(COUNTIF(T67:U67,"&gt; 0")/2,0)</f>
        <v>1</v>
      </c>
      <c r="S67" s="17">
        <f>IF(R67=0,"-",IF(R67-X67&gt;8,M67/(8+X67),M67/R67))</f>
        <v>2.1875</v>
      </c>
      <c r="T67" s="102">
        <f>IFERROR(VLOOKUP(D67,'Ласт турнир'!A$2:C$129,2,FALSE),"")</f>
        <v>40</v>
      </c>
      <c r="U67" s="14">
        <f>IFERROR(VLOOKUP(D67,'Ласт турнир'!A$2:C$129,3,FALSE),0)</f>
        <v>2.1875</v>
      </c>
      <c r="V67" s="176"/>
      <c r="W67" s="177" t="str">
        <f>IF(GP67=0," ",IF(GP67-V67=0," ",GP67-V67))</f>
        <v xml:space="preserve"> </v>
      </c>
      <c r="X67" s="178"/>
    </row>
    <row r="68" spans="3:24" x14ac:dyDescent="0.25">
      <c r="C68" s="168">
        <f>C67+1</f>
        <v>59</v>
      </c>
      <c r="D68" s="3" t="s">
        <v>387</v>
      </c>
      <c r="E68" s="7">
        <v>3.5</v>
      </c>
      <c r="F68" s="26" t="s">
        <v>807</v>
      </c>
      <c r="G68" s="29" t="str">
        <f>TEXT(E68,"0,0") &amp; F68</f>
        <v>3,5</v>
      </c>
      <c r="H68" s="2">
        <f>IF(M68&gt;0,1,0)</f>
        <v>1</v>
      </c>
      <c r="I68" s="2">
        <f>IF(F68="",E68,E68+0.1)</f>
        <v>3.5</v>
      </c>
      <c r="J68" s="12"/>
      <c r="K68" s="18">
        <f t="shared" si="1"/>
        <v>59</v>
      </c>
      <c r="L68" s="11" t="str">
        <f>IF(V68=0," ",IF(V68-K68=0," ",V68-K68))</f>
        <v xml:space="preserve"> </v>
      </c>
      <c r="M68" s="27">
        <f>U68</f>
        <v>2.1538461538461537</v>
      </c>
      <c r="N68" s="13">
        <f>M68-X68</f>
        <v>2.1538461538461537</v>
      </c>
      <c r="O68" s="14" t="str">
        <f>IF(SUMIF(T68:U68,"&lt;0")&lt;&gt;0,SUMIF(T68:U68,"&lt;0")*(-1)," ")</f>
        <v xml:space="preserve"> </v>
      </c>
      <c r="P68" s="15">
        <f>AB68+AD68+AF68+AH68+AJ68+AL68+AN68+AP68+AR68+AT68+AV68+AX68+AZ68+BB68+BD68+BF68+BH68+BJ68+BL68+BN68+BP68+BR68+BT68+BV68+BX68+BZ68+CB68+CD68+CF68+CH68+CJ68+CL68+CN68+CP68+CR68+CT68+CV68+CX68+CZ68+DB68+DD68+DF68+DH68+DJ68+DL68+DN68+DP68+DR68+DT68+DV68+DX68+DZ68+EB68+ED68+EF68+EH68+EJ68+EL68+EN68+EP68+ER68+ET68+EV68+EX68+EZ68+FB68+FD68+FF68+FH68+FJ68+FL68+FN68+FP68+FR68+FT68+FV68+FX68+FZ68+GB68+GD68+GF68</f>
        <v>0</v>
      </c>
      <c r="Q68" s="99">
        <f>P68-GO68</f>
        <v>0</v>
      </c>
      <c r="R68" s="102">
        <f>ROUNDUP(COUNTIF(T68:U68,"&gt; 0")/2,0)</f>
        <v>1</v>
      </c>
      <c r="S68" s="17">
        <f>IF(R68=0,"-",IF(R68-X68&gt;8,M68/(8+X68),M68/R68))</f>
        <v>2.1538461538461537</v>
      </c>
      <c r="T68" s="102">
        <f>IFERROR(VLOOKUP(D68,'Ласт турнир'!A$2:C$129,2,FALSE),"")</f>
        <v>48</v>
      </c>
      <c r="U68" s="14">
        <f>IFERROR(VLOOKUP(D68,'Ласт турнир'!A$2:C$129,3,FALSE),0)</f>
        <v>2.1538461538461537</v>
      </c>
      <c r="V68" s="176"/>
      <c r="W68" s="177" t="str">
        <f>IF(GP68=0," ",IF(GP68-V68=0," ",GP68-V68))</f>
        <v xml:space="preserve"> </v>
      </c>
      <c r="X68" s="178"/>
    </row>
    <row r="69" spans="3:24" x14ac:dyDescent="0.25">
      <c r="C69" s="168">
        <f>C68+1</f>
        <v>60</v>
      </c>
      <c r="D69" s="3" t="s">
        <v>30</v>
      </c>
      <c r="E69" s="7">
        <v>4</v>
      </c>
      <c r="F69" s="26" t="s">
        <v>807</v>
      </c>
      <c r="G69" s="29" t="str">
        <f>TEXT(E69,"0,0") &amp; F69</f>
        <v>4,0</v>
      </c>
      <c r="H69" s="2">
        <f>IF(M69&gt;0,1,0)</f>
        <v>1</v>
      </c>
      <c r="I69" s="2">
        <f>IF(F69="",E69,E69+0.1)</f>
        <v>4</v>
      </c>
      <c r="J69" s="12"/>
      <c r="K69" s="18">
        <f t="shared" si="1"/>
        <v>60</v>
      </c>
      <c r="L69" s="11" t="str">
        <f>IF(V69=0," ",IF(V69-K69=0," ",V69-K69))</f>
        <v xml:space="preserve"> </v>
      </c>
      <c r="M69" s="27">
        <f>U69</f>
        <v>2.1333333333333333</v>
      </c>
      <c r="N69" s="13">
        <f>M69-X69</f>
        <v>2.1333333333333333</v>
      </c>
      <c r="O69" s="14" t="str">
        <f>IF(SUMIF(T69:U69,"&lt;0")&lt;&gt;0,SUMIF(T69:U69,"&lt;0")*(-1)," ")</f>
        <v xml:space="preserve"> </v>
      </c>
      <c r="P69" s="15">
        <f>AB69+AD69+AF69+AH69+AJ69+AL69+AN69+AP69+AR69+AT69+AV69+AX69+AZ69+BB69+BD69+BF69+BH69+BJ69+BL69+BN69+BP69+BR69+BT69+BV69+BX69+BZ69+CB69+CD69+CF69+CH69+CJ69+CL69+CN69+CP69+CR69+CT69+CV69+CX69+CZ69+DB69+DD69+DF69+DH69+DJ69+DL69+DN69+DP69+DR69+DT69+DV69+DX69+DZ69+EB69+ED69+EF69+EH69+EJ69+EL69+EN69+EP69+ER69+ET69+EV69+EX69+EZ69+FB69+FD69+FF69+FH69+FJ69+FL69+FN69+FP69+FR69+FT69+FV69+FX69+FZ69+GB69+GD69+GF69</f>
        <v>0</v>
      </c>
      <c r="Q69" s="99">
        <f>P69-GO69</f>
        <v>0</v>
      </c>
      <c r="R69" s="102">
        <f>ROUNDUP(COUNTIF(T69:U69,"&gt; 0")/2,0)</f>
        <v>1</v>
      </c>
      <c r="S69" s="17">
        <f>IF(R69=0,"-",IF(R69-X69&gt;8,M69/(8+X69),M69/R69))</f>
        <v>2.1333333333333333</v>
      </c>
      <c r="T69" s="102">
        <f>IFERROR(VLOOKUP(D69,'Ласт турнир'!A$2:C$129,2,FALSE),"")</f>
        <v>48</v>
      </c>
      <c r="U69" s="14">
        <f>IFERROR(VLOOKUP(D69,'Ласт турнир'!A$2:C$129,3,FALSE),0)</f>
        <v>2.1333333333333333</v>
      </c>
      <c r="V69" s="176"/>
      <c r="W69" s="177" t="str">
        <f>IF(GP69=0," ",IF(GP69-V69=0," ",GP69-V69))</f>
        <v xml:space="preserve"> </v>
      </c>
      <c r="X69" s="178"/>
    </row>
    <row r="70" spans="3:24" x14ac:dyDescent="0.25">
      <c r="C70" s="168">
        <f>C69+1</f>
        <v>61</v>
      </c>
      <c r="D70" s="3" t="s">
        <v>165</v>
      </c>
      <c r="E70" s="7">
        <v>3.5</v>
      </c>
      <c r="F70" s="26" t="s">
        <v>808</v>
      </c>
      <c r="G70" s="29" t="str">
        <f>TEXT(E70,"0,0") &amp; F70</f>
        <v>3,5*</v>
      </c>
      <c r="H70" s="2">
        <f>IF(M70&gt;0,1,0)</f>
        <v>1</v>
      </c>
      <c r="I70" s="2">
        <f>IF(F70="",E70,E70+0.1)</f>
        <v>3.6</v>
      </c>
      <c r="J70" s="12"/>
      <c r="K70" s="18">
        <f t="shared" si="1"/>
        <v>61</v>
      </c>
      <c r="L70" s="11" t="str">
        <f>IF(V70=0," ",IF(V70-K70=0," ",V70-K70))</f>
        <v xml:space="preserve"> </v>
      </c>
      <c r="M70" s="27">
        <f>U70</f>
        <v>2</v>
      </c>
      <c r="N70" s="13">
        <f>M70-X70</f>
        <v>2</v>
      </c>
      <c r="O70" s="14" t="str">
        <f>IF(SUMIF(T70:U70,"&lt;0")&lt;&gt;0,SUMIF(T70:U70,"&lt;0")*(-1)," ")</f>
        <v xml:space="preserve"> </v>
      </c>
      <c r="P70" s="15">
        <f>AB70+AD70+AF70+AH70+AJ70+AL70+AN70+AP70+AR70+AT70+AV70+AX70+AZ70+BB70+BD70+BF70+BH70+BJ70+BL70+BN70+BP70+BR70+BT70+BV70+BX70+BZ70+CB70+CD70+CF70+CH70+CJ70+CL70+CN70+CP70+CR70+CT70+CV70+CX70+CZ70+DB70+DD70+DF70+DH70+DJ70+DL70+DN70+DP70+DR70+DT70+DV70+DX70+DZ70+EB70+ED70+EF70+EH70+EJ70+EL70+EN70+EP70+ER70+ET70+EV70+EX70+EZ70+FB70+FD70+FF70+FH70+FJ70+FL70+FN70+FP70+FR70+FT70+FV70+FX70+FZ70+GB70+GD70+GF70</f>
        <v>0</v>
      </c>
      <c r="Q70" s="99">
        <f>P70-GO70</f>
        <v>0</v>
      </c>
      <c r="R70" s="102">
        <f>ROUNDUP(COUNTIF(T70:U70,"&gt; 0")/2,0)</f>
        <v>1</v>
      </c>
      <c r="S70" s="17">
        <f>IF(R70=0,"-",IF(R70-X70&gt;8,M70/(8+X70),M70/R70))</f>
        <v>2</v>
      </c>
      <c r="T70" s="102">
        <f>IFERROR(VLOOKUP(D70,'Ласт турнир'!A$2:C$129,2,FALSE),"")</f>
        <v>48</v>
      </c>
      <c r="U70" s="14">
        <f>IFERROR(VLOOKUP(D70,'Ласт турнир'!A$2:C$129,3,FALSE),0)</f>
        <v>2</v>
      </c>
      <c r="V70" s="176"/>
      <c r="W70" s="177" t="str">
        <f>IF(GP70=0," ",IF(GP70-V70=0," ",GP70-V70))</f>
        <v xml:space="preserve"> </v>
      </c>
      <c r="X70" s="178"/>
    </row>
    <row r="71" spans="3:24" x14ac:dyDescent="0.25">
      <c r="C71" s="168">
        <f>C70+1</f>
        <v>62</v>
      </c>
      <c r="D71" s="3" t="s">
        <v>263</v>
      </c>
      <c r="E71" s="7">
        <v>3.5</v>
      </c>
      <c r="F71" s="26" t="s">
        <v>807</v>
      </c>
      <c r="G71" s="29" t="str">
        <f>TEXT(E71,"0,0") &amp; F71</f>
        <v>3,5</v>
      </c>
      <c r="H71" s="2">
        <f>IF(M71&gt;0,1,0)</f>
        <v>1</v>
      </c>
      <c r="I71" s="2">
        <f>IF(F71="",E71,E71+0.1)</f>
        <v>3.5</v>
      </c>
      <c r="J71" s="12"/>
      <c r="K71" s="18">
        <f t="shared" si="1"/>
        <v>62</v>
      </c>
      <c r="L71" s="11" t="str">
        <f>IF(V71=0," ",IF(V71-K71=0," ",V71-K71))</f>
        <v xml:space="preserve"> </v>
      </c>
      <c r="M71" s="27">
        <f>U71</f>
        <v>2</v>
      </c>
      <c r="N71" s="13">
        <f>M71-X71</f>
        <v>2</v>
      </c>
      <c r="O71" s="14" t="str">
        <f>IF(SUMIF(T71:U71,"&lt;0")&lt;&gt;0,SUMIF(T71:U71,"&lt;0")*(-1)," ")</f>
        <v xml:space="preserve"> </v>
      </c>
      <c r="P71" s="15">
        <f>AB71+AD71+AF71+AH71+AJ71+AL71+AN71+AP71+AR71+AT71+AV71+AX71+AZ71+BB71+BD71+BF71+BH71+BJ71+BL71+BN71+BP71+BR71+BT71+BV71+BX71+BZ71+CB71+CD71+CF71+CH71+CJ71+CL71+CN71+CP71+CR71+CT71+CV71+CX71+CZ71+DB71+DD71+DF71+DH71+DJ71+DL71+DN71+DP71+DR71+DT71+DV71+DX71+DZ71+EB71+ED71+EF71+EH71+EJ71+EL71+EN71+EP71+ER71+ET71+EV71+EX71+EZ71+FB71+FD71+FF71+FH71+FJ71+FL71+FN71+FP71+FR71+FT71+FV71+FX71+FZ71+GB71+GD71+GF71</f>
        <v>0</v>
      </c>
      <c r="Q71" s="99">
        <f>P71-GO71</f>
        <v>0</v>
      </c>
      <c r="R71" s="102">
        <f>ROUNDUP(COUNTIF(T71:U71,"&gt; 0")/2,0)</f>
        <v>1</v>
      </c>
      <c r="S71" s="17">
        <f>IF(R71=0,"-",IF(R71-X71&gt;8,M71/(8+X71),M71/R71))</f>
        <v>2</v>
      </c>
      <c r="T71" s="102">
        <f>IFERROR(VLOOKUP(D71,'Ласт турнир'!A$2:C$129,2,FALSE),"")</f>
        <v>48</v>
      </c>
      <c r="U71" s="14">
        <f>IFERROR(VLOOKUP(D71,'Ласт турнир'!A$2:C$129,3,FALSE),0)</f>
        <v>2</v>
      </c>
      <c r="V71" s="176"/>
      <c r="W71" s="177" t="str">
        <f>IF(GP71=0," ",IF(GP71-V71=0," ",GP71-V71))</f>
        <v xml:space="preserve"> </v>
      </c>
      <c r="X71" s="178"/>
    </row>
    <row r="72" spans="3:24" x14ac:dyDescent="0.25">
      <c r="C72" s="168">
        <f>C71+1</f>
        <v>63</v>
      </c>
      <c r="D72" s="3" t="s">
        <v>227</v>
      </c>
      <c r="E72" s="7">
        <v>3.5</v>
      </c>
      <c r="F72" s="26" t="s">
        <v>807</v>
      </c>
      <c r="G72" s="29" t="str">
        <f>TEXT(E72,"0,0") &amp; F72</f>
        <v>3,5</v>
      </c>
      <c r="H72" s="2">
        <f>IF(M72&gt;0,1,0)</f>
        <v>1</v>
      </c>
      <c r="I72" s="2">
        <f>IF(F72="",E72,E72+0.1)</f>
        <v>3.5</v>
      </c>
      <c r="J72" s="12"/>
      <c r="K72" s="18">
        <f t="shared" si="1"/>
        <v>63</v>
      </c>
      <c r="L72" s="11" t="str">
        <f>IF(V72=0," ",IF(V72-K72=0," ",V72-K72))</f>
        <v xml:space="preserve"> </v>
      </c>
      <c r="M72" s="27">
        <f>U72</f>
        <v>2</v>
      </c>
      <c r="N72" s="13">
        <f>M72-X72</f>
        <v>2</v>
      </c>
      <c r="O72" s="14" t="str">
        <f>IF(SUMIF(T72:U72,"&lt;0")&lt;&gt;0,SUMIF(T72:U72,"&lt;0")*(-1)," ")</f>
        <v xml:space="preserve"> </v>
      </c>
      <c r="P72" s="15">
        <f>AB72+AD72+AF72+AH72+AJ72+AL72+AN72+AP72+AR72+AT72+AV72+AX72+AZ72+BB72+BD72+BF72+BH72+BJ72+BL72+BN72+BP72+BR72+BT72+BV72+BX72+BZ72+CB72+CD72+CF72+CH72+CJ72+CL72+CN72+CP72+CR72+CT72+CV72+CX72+CZ72+DB72+DD72+DF72+DH72+DJ72+DL72+DN72+DP72+DR72+DT72+DV72+DX72+DZ72+EB72+ED72+EF72+EH72+EJ72+EL72+EN72+EP72+ER72+ET72+EV72+EX72+EZ72+FB72+FD72+FF72+FH72+FJ72+FL72+FN72+FP72+FR72+FT72+FV72+FX72+FZ72+GB72+GD72+GF72</f>
        <v>0</v>
      </c>
      <c r="Q72" s="99">
        <f>P72-GO72</f>
        <v>0</v>
      </c>
      <c r="R72" s="102">
        <f>ROUNDUP(COUNTIF(T72:U72,"&gt; 0")/2,0)</f>
        <v>1</v>
      </c>
      <c r="S72" s="17">
        <f>IF(R72=0,"-",IF(R72-X72&gt;8,M72/(8+X72),M72/R72))</f>
        <v>2</v>
      </c>
      <c r="T72" s="102">
        <f>IFERROR(VLOOKUP(D72,'Ласт турнир'!A$2:C$129,2,FALSE),"")</f>
        <v>48</v>
      </c>
      <c r="U72" s="14">
        <f>IFERROR(VLOOKUP(D72,'Ласт турнир'!A$2:C$129,3,FALSE),0)</f>
        <v>2</v>
      </c>
      <c r="V72" s="176"/>
      <c r="W72" s="177" t="str">
        <f>IF(GP72=0," ",IF(GP72-V72=0," ",GP72-V72))</f>
        <v xml:space="preserve"> </v>
      </c>
      <c r="X72" s="178"/>
    </row>
    <row r="73" spans="3:24" x14ac:dyDescent="0.25">
      <c r="C73" s="168">
        <f>C72+1</f>
        <v>64</v>
      </c>
      <c r="D73" s="3" t="s">
        <v>299</v>
      </c>
      <c r="E73" s="7">
        <v>3.5</v>
      </c>
      <c r="F73" s="26" t="s">
        <v>807</v>
      </c>
      <c r="G73" s="29" t="str">
        <f>TEXT(E73,"0,0") &amp; F73</f>
        <v>3,5</v>
      </c>
      <c r="H73" s="2">
        <f>IF(M73&gt;0,1,0)</f>
        <v>1</v>
      </c>
      <c r="I73" s="2">
        <f>IF(F73="",E73,E73+0.1)</f>
        <v>3.5</v>
      </c>
      <c r="J73" s="12"/>
      <c r="K73" s="18">
        <f t="shared" si="1"/>
        <v>64</v>
      </c>
      <c r="L73" s="11" t="str">
        <f>IF(V73=0," ",IF(V73-K73=0," ",V73-K73))</f>
        <v xml:space="preserve"> </v>
      </c>
      <c r="M73" s="27">
        <f>U73</f>
        <v>2</v>
      </c>
      <c r="N73" s="13">
        <f>M73-X73</f>
        <v>2</v>
      </c>
      <c r="O73" s="14" t="str">
        <f>IF(SUMIF(T73:U73,"&lt;0")&lt;&gt;0,SUMIF(T73:U73,"&lt;0")*(-1)," ")</f>
        <v xml:space="preserve"> </v>
      </c>
      <c r="P73" s="15">
        <f>AB73+AD73+AF73+AH73+AJ73+AL73+AN73+AP73+AR73+AT73+AV73+AX73+AZ73+BB73+BD73+BF73+BH73+BJ73+BL73+BN73+BP73+BR73+BT73+BV73+BX73+BZ73+CB73+CD73+CF73+CH73+CJ73+CL73+CN73+CP73+CR73+CT73+CV73+CX73+CZ73+DB73+DD73+DF73+DH73+DJ73+DL73+DN73+DP73+DR73+DT73+DV73+DX73+DZ73+EB73+ED73+EF73+EH73+EJ73+EL73+EN73+EP73+ER73+ET73+EV73+EX73+EZ73+FB73+FD73+FF73+FH73+FJ73+FL73+FN73+FP73+FR73+FT73+FV73+FX73+FZ73+GB73+GD73+GF73</f>
        <v>0</v>
      </c>
      <c r="Q73" s="99">
        <f>P73-GO73</f>
        <v>0</v>
      </c>
      <c r="R73" s="102">
        <f>ROUNDUP(COUNTIF(T73:U73,"&gt; 0")/2,0)</f>
        <v>1</v>
      </c>
      <c r="S73" s="17">
        <f>IF(R73=0,"-",IF(R73-X73&gt;8,M73/(8+X73),M73/R73))</f>
        <v>2</v>
      </c>
      <c r="T73" s="102">
        <f>IFERROR(VLOOKUP(D73,'Ласт турнир'!A$2:C$129,2,FALSE),"")</f>
        <v>48</v>
      </c>
      <c r="U73" s="14">
        <f>IFERROR(VLOOKUP(D73,'Ласт турнир'!A$2:C$129,3,FALSE),0)</f>
        <v>2</v>
      </c>
      <c r="V73" s="176"/>
      <c r="W73" s="177" t="str">
        <f>IF(GP73=0," ",IF(GP73-V73=0," ",GP73-V73))</f>
        <v xml:space="preserve"> </v>
      </c>
      <c r="X73" s="178"/>
    </row>
    <row r="74" spans="3:24" x14ac:dyDescent="0.25">
      <c r="C74" s="168">
        <f>C73+1</f>
        <v>65</v>
      </c>
      <c r="D74" s="3" t="s">
        <v>427</v>
      </c>
      <c r="E74" s="7">
        <v>3</v>
      </c>
      <c r="F74" s="26" t="s">
        <v>808</v>
      </c>
      <c r="G74" s="29" t="str">
        <f>TEXT(E74,"0,0") &amp; F74</f>
        <v>3,0*</v>
      </c>
      <c r="H74" s="2">
        <f>IF(M74&gt;0,1,0)</f>
        <v>1</v>
      </c>
      <c r="I74" s="2">
        <f>IF(F74="",E74,E74+0.1)</f>
        <v>3.1</v>
      </c>
      <c r="J74" s="12"/>
      <c r="K74" s="18">
        <f t="shared" si="1"/>
        <v>65</v>
      </c>
      <c r="L74" s="11" t="str">
        <f>IF(V74=0," ",IF(V74-K74=0," ",V74-K74))</f>
        <v xml:space="preserve"> </v>
      </c>
      <c r="M74" s="27">
        <f>U74</f>
        <v>1.875</v>
      </c>
      <c r="N74" s="13">
        <f>M74-X74</f>
        <v>1.875</v>
      </c>
      <c r="O74" s="14" t="str">
        <f>IF(SUMIF(T74:U74,"&lt;0")&lt;&gt;0,SUMIF(T74:U74,"&lt;0")*(-1)," ")</f>
        <v xml:space="preserve"> </v>
      </c>
      <c r="P74" s="15">
        <f>AB74+AD74+AF74+AH74+AJ74+AL74+AN74+AP74+AR74+AT74+AV74+AX74+AZ74+BB74+BD74+BF74+BH74+BJ74+BL74+BN74+BP74+BR74+BT74+BV74+BX74+BZ74+CB74+CD74+CF74+CH74+CJ74+CL74+CN74+CP74+CR74+CT74+CV74+CX74+CZ74+DB74+DD74+DF74+DH74+DJ74+DL74+DN74+DP74+DR74+DT74+DV74+DX74+DZ74+EB74+ED74+EF74+EH74+EJ74+EL74+EN74+EP74+ER74+ET74+EV74+EX74+EZ74+FB74+FD74+FF74+FH74+FJ74+FL74+FN74+FP74+FR74+FT74+FV74+FX74+FZ74+GB74+GD74+GF74</f>
        <v>0</v>
      </c>
      <c r="Q74" s="99">
        <f>P74-GO74</f>
        <v>0</v>
      </c>
      <c r="R74" s="102">
        <f>ROUNDUP(COUNTIF(T74:U74,"&gt; 0")/2,0)</f>
        <v>1</v>
      </c>
      <c r="S74" s="17">
        <f>IF(R74=0,"-",IF(R74-X74&gt;8,M74/(8+X74),M74/R74))</f>
        <v>1.875</v>
      </c>
      <c r="T74" s="102">
        <f>IFERROR(VLOOKUP(D74,'Ласт турнир'!A$2:C$129,2,FALSE),"")</f>
        <v>40</v>
      </c>
      <c r="U74" s="14">
        <f>IFERROR(VLOOKUP(D74,'Ласт турнир'!A$2:C$129,3,FALSE),0)</f>
        <v>1.875</v>
      </c>
      <c r="V74" s="176"/>
      <c r="W74" s="177" t="str">
        <f>IF(GP74=0," ",IF(GP74-V74=0," ",GP74-V74))</f>
        <v xml:space="preserve"> </v>
      </c>
      <c r="X74" s="178"/>
    </row>
    <row r="75" spans="3:24" x14ac:dyDescent="0.25">
      <c r="C75" s="168">
        <f>C74+1</f>
        <v>66</v>
      </c>
      <c r="D75" s="3" t="s">
        <v>77</v>
      </c>
      <c r="E75" s="7">
        <v>3.5</v>
      </c>
      <c r="F75" s="26" t="s">
        <v>808</v>
      </c>
      <c r="G75" s="29" t="str">
        <f>TEXT(E75,"0,0") &amp; F75</f>
        <v>3,5*</v>
      </c>
      <c r="H75" s="2">
        <f>IF(M75&gt;0,1,0)</f>
        <v>1</v>
      </c>
      <c r="I75" s="2">
        <f>IF(F75="",E75,E75+0.1)</f>
        <v>3.6</v>
      </c>
      <c r="J75" s="12"/>
      <c r="K75" s="18">
        <f t="shared" si="1"/>
        <v>66</v>
      </c>
      <c r="L75" s="11" t="str">
        <f>IF(V75=0," ",IF(V75-K75=0," ",V75-K75))</f>
        <v xml:space="preserve"> </v>
      </c>
      <c r="M75" s="27">
        <f>U75</f>
        <v>1.8666666666666667</v>
      </c>
      <c r="N75" s="13">
        <f>M75-X75</f>
        <v>1.8666666666666667</v>
      </c>
      <c r="O75" s="14" t="str">
        <f>IF(SUMIF(T75:U75,"&lt;0")&lt;&gt;0,SUMIF(T75:U75,"&lt;0")*(-1)," ")</f>
        <v xml:space="preserve"> </v>
      </c>
      <c r="P75" s="15">
        <f>AB75+AD75+AF75+AH75+AJ75+AL75+AN75+AP75+AR75+AT75+AV75+AX75+AZ75+BB75+BD75+BF75+BH75+BJ75+BL75+BN75+BP75+BR75+BT75+BV75+BX75+BZ75+CB75+CD75+CF75+CH75+CJ75+CL75+CN75+CP75+CR75+CT75+CV75+CX75+CZ75+DB75+DD75+DF75+DH75+DJ75+DL75+DN75+DP75+DR75+DT75+DV75+DX75+DZ75+EB75+ED75+EF75+EH75+EJ75+EL75+EN75+EP75+ER75+ET75+EV75+EX75+EZ75+FB75+FD75+FF75+FH75+FJ75+FL75+FN75+FP75+FR75+FT75+FV75+FX75+FZ75+GB75+GD75+GF75</f>
        <v>0</v>
      </c>
      <c r="Q75" s="99">
        <f>P75-GO75</f>
        <v>0</v>
      </c>
      <c r="R75" s="102">
        <f>ROUNDUP(COUNTIF(T75:U75,"&gt; 0")/2,0)</f>
        <v>1</v>
      </c>
      <c r="S75" s="17">
        <f>IF(R75=0,"-",IF(R75-X75&gt;8,M75/(8+X75),M75/R75))</f>
        <v>1.8666666666666667</v>
      </c>
      <c r="T75" s="102">
        <f>IFERROR(VLOOKUP(D75,'Ласт турнир'!A$2:C$129,2,FALSE),"")</f>
        <v>48</v>
      </c>
      <c r="U75" s="14">
        <f>IFERROR(VLOOKUP(D75,'Ласт турнир'!A$2:C$129,3,FALSE),0)</f>
        <v>1.8666666666666667</v>
      </c>
      <c r="V75" s="176"/>
      <c r="W75" s="177" t="str">
        <f>IF(GP75=0," ",IF(GP75-V75=0," ",GP75-V75))</f>
        <v xml:space="preserve"> </v>
      </c>
      <c r="X75" s="178"/>
    </row>
    <row r="76" spans="3:24" x14ac:dyDescent="0.25">
      <c r="C76" s="168">
        <f>C75+1</f>
        <v>67</v>
      </c>
      <c r="D76" s="3" t="s">
        <v>855</v>
      </c>
      <c r="E76" s="7">
        <v>3</v>
      </c>
      <c r="F76" s="26" t="s">
        <v>808</v>
      </c>
      <c r="G76" s="29" t="str">
        <f>TEXT(E76,"0,0") &amp; F76</f>
        <v>3,0*</v>
      </c>
      <c r="H76" s="2">
        <f>IF(M76&gt;0,1,0)</f>
        <v>1</v>
      </c>
      <c r="I76" s="2">
        <f>IF(F76="",E76,E76+0.1)</f>
        <v>3.1</v>
      </c>
      <c r="J76" s="12"/>
      <c r="K76" s="18">
        <f t="shared" si="1"/>
        <v>67</v>
      </c>
      <c r="L76" s="11" t="str">
        <f>IF(V76=0," ",IF(V76-K76=0," ",V76-K76))</f>
        <v xml:space="preserve"> </v>
      </c>
      <c r="M76" s="27">
        <f>U76</f>
        <v>1.8461538461538463</v>
      </c>
      <c r="N76" s="13">
        <f>M76-X76</f>
        <v>1.8461538461538463</v>
      </c>
      <c r="O76" s="14" t="str">
        <f>IF(SUMIF(T76:U76,"&lt;0")&lt;&gt;0,SUMIF(T76:U76,"&lt;0")*(-1)," ")</f>
        <v xml:space="preserve"> </v>
      </c>
      <c r="P76" s="15">
        <f>AB76+AD76+AF76+AH76+AJ76+AL76+AN76+AP76+AR76+AT76+AV76+AX76+AZ76+BB76+BD76+BF76+BH76+BJ76+BL76+BN76+BP76+BR76+BT76+BV76+BX76+BZ76+CB76+CD76+CF76+CH76+CJ76+CL76+CN76+CP76+CR76+CT76+CV76+CX76+CZ76+DB76+DD76+DF76+DH76+DJ76+DL76+DN76+DP76+DR76+DT76+DV76+DX76+DZ76+EB76+ED76+EF76+EH76+EJ76+EL76+EN76+EP76+ER76+ET76+EV76+EX76+EZ76+FB76+FD76+FF76+FH76+FJ76+FL76+FN76+FP76+FR76+FT76+FV76+FX76+FZ76+GB76+GD76+GF76</f>
        <v>0</v>
      </c>
      <c r="Q76" s="99">
        <f>P76-GO76</f>
        <v>0</v>
      </c>
      <c r="R76" s="102">
        <f>ROUNDUP(COUNTIF(T76:U76,"&gt; 0")/2,0)</f>
        <v>1</v>
      </c>
      <c r="S76" s="17">
        <f>IF(R76=0,"-",IF(R76-X76&gt;8,M76/(8+X76),M76/R76))</f>
        <v>1.8461538461538463</v>
      </c>
      <c r="T76" s="102">
        <f>IFERROR(VLOOKUP(D76,'Ласт турнир'!A$2:C$129,2,FALSE),"")</f>
        <v>48</v>
      </c>
      <c r="U76" s="14">
        <f>IFERROR(VLOOKUP(D76,'Ласт турнир'!A$2:C$129,3,FALSE),0)</f>
        <v>1.8461538461538463</v>
      </c>
      <c r="V76" s="176"/>
      <c r="W76" s="177" t="str">
        <f>IF(GP76=0," ",IF(GP76-V76=0," ",GP76-V76))</f>
        <v xml:space="preserve"> </v>
      </c>
      <c r="X76" s="178"/>
    </row>
    <row r="77" spans="3:24" x14ac:dyDescent="0.25">
      <c r="C77" s="168">
        <f>C76+1</f>
        <v>68</v>
      </c>
      <c r="D77" s="3" t="s">
        <v>162</v>
      </c>
      <c r="E77" s="7">
        <v>3.5</v>
      </c>
      <c r="F77" s="26" t="s">
        <v>808</v>
      </c>
      <c r="G77" s="29" t="str">
        <f>TEXT(E77,"0,0") &amp; F77</f>
        <v>3,5*</v>
      </c>
      <c r="H77" s="2">
        <f>IF(M77&gt;0,1,0)</f>
        <v>1</v>
      </c>
      <c r="I77" s="2">
        <f>IF(F77="",E77,E77+0.1)</f>
        <v>3.6</v>
      </c>
      <c r="J77" s="12"/>
      <c r="K77" s="18">
        <f t="shared" si="1"/>
        <v>68</v>
      </c>
      <c r="L77" s="11" t="str">
        <f>IF(V77=0," ",IF(V77-K77=0," ",V77-K77))</f>
        <v xml:space="preserve"> </v>
      </c>
      <c r="M77" s="27">
        <f>U77</f>
        <v>1.75</v>
      </c>
      <c r="N77" s="13">
        <f>M77-X77</f>
        <v>1.75</v>
      </c>
      <c r="O77" s="14" t="str">
        <f>IF(SUMIF(T77:U77,"&lt;0")&lt;&gt;0,SUMIF(T77:U77,"&lt;0")*(-1)," ")</f>
        <v xml:space="preserve"> </v>
      </c>
      <c r="P77" s="15">
        <f>AB77+AD77+AF77+AH77+AJ77+AL77+AN77+AP77+AR77+AT77+AV77+AX77+AZ77+BB77+BD77+BF77+BH77+BJ77+BL77+BN77+BP77+BR77+BT77+BV77+BX77+BZ77+CB77+CD77+CF77+CH77+CJ77+CL77+CN77+CP77+CR77+CT77+CV77+CX77+CZ77+DB77+DD77+DF77+DH77+DJ77+DL77+DN77+DP77+DR77+DT77+DV77+DX77+DZ77+EB77+ED77+EF77+EH77+EJ77+EL77+EN77+EP77+ER77+ET77+EV77+EX77+EZ77+FB77+FD77+FF77+FH77+FJ77+FL77+FN77+FP77+FR77+FT77+FV77+FX77+FZ77+GB77+GD77+GF77</f>
        <v>0</v>
      </c>
      <c r="Q77" s="99">
        <f>P77-GO77</f>
        <v>0</v>
      </c>
      <c r="R77" s="102">
        <f>ROUNDUP(COUNTIF(T77:U77,"&gt; 0")/2,0)</f>
        <v>1</v>
      </c>
      <c r="S77" s="17">
        <f>IF(R77=0,"-",IF(R77-X77&gt;8,M77/(8+X77),M77/R77))</f>
        <v>1.75</v>
      </c>
      <c r="T77" s="102">
        <f>IFERROR(VLOOKUP(D77,'Ласт турнир'!A$2:C$129,2,FALSE),"")</f>
        <v>48</v>
      </c>
      <c r="U77" s="14">
        <f>IFERROR(VLOOKUP(D77,'Ласт турнир'!A$2:C$129,3,FALSE),0)</f>
        <v>1.75</v>
      </c>
      <c r="V77" s="176"/>
      <c r="W77" s="177" t="str">
        <f>IF(GP77=0," ",IF(GP77-V77=0," ",GP77-V77))</f>
        <v xml:space="preserve"> </v>
      </c>
      <c r="X77" s="178"/>
    </row>
    <row r="78" spans="3:24" x14ac:dyDescent="0.25">
      <c r="C78" s="168">
        <f>C77+1</f>
        <v>69</v>
      </c>
      <c r="D78" s="3" t="s">
        <v>187</v>
      </c>
      <c r="E78" s="7">
        <v>3.5</v>
      </c>
      <c r="F78" s="26" t="s">
        <v>808</v>
      </c>
      <c r="G78" s="29" t="str">
        <f>TEXT(E78,"0,0") &amp; F78</f>
        <v>3,5*</v>
      </c>
      <c r="H78" s="2">
        <f>IF(M78&gt;0,1,0)</f>
        <v>1</v>
      </c>
      <c r="I78" s="2">
        <f>IF(F78="",E78,E78+0.1)</f>
        <v>3.6</v>
      </c>
      <c r="J78" s="12"/>
      <c r="K78" s="18">
        <f t="shared" ref="K78:K81" si="2">IF(M78 &gt; 0, K77+1, "n/a")</f>
        <v>69</v>
      </c>
      <c r="L78" s="11" t="str">
        <f>IF(V78=0," ",IF(V78-K78=0," ",V78-K78))</f>
        <v xml:space="preserve"> </v>
      </c>
      <c r="M78" s="27">
        <f>U78</f>
        <v>1.75</v>
      </c>
      <c r="N78" s="13">
        <f>M78-X78</f>
        <v>1.75</v>
      </c>
      <c r="O78" s="14" t="str">
        <f>IF(SUMIF(T78:U78,"&lt;0")&lt;&gt;0,SUMIF(T78:U78,"&lt;0")*(-1)," ")</f>
        <v xml:space="preserve"> </v>
      </c>
      <c r="P78" s="15">
        <f>AB78+AD78+AF78+AH78+AJ78+AL78+AN78+AP78+AR78+AT78+AV78+AX78+AZ78+BB78+BD78+BF78+BH78+BJ78+BL78+BN78+BP78+BR78+BT78+BV78+BX78+BZ78+CB78+CD78+CF78+CH78+CJ78+CL78+CN78+CP78+CR78+CT78+CV78+CX78+CZ78+DB78+DD78+DF78+DH78+DJ78+DL78+DN78+DP78+DR78+DT78+DV78+DX78+DZ78+EB78+ED78+EF78+EH78+EJ78+EL78+EN78+EP78+ER78+ET78+EV78+EX78+EZ78+FB78+FD78+FF78+FH78+FJ78+FL78+FN78+FP78+FR78+FT78+FV78+FX78+FZ78+GB78+GD78+GF78</f>
        <v>0</v>
      </c>
      <c r="Q78" s="99">
        <f>P78-GO78</f>
        <v>0</v>
      </c>
      <c r="R78" s="102">
        <f>ROUNDUP(COUNTIF(T78:U78,"&gt; 0")/2,0)</f>
        <v>1</v>
      </c>
      <c r="S78" s="17">
        <f>IF(R78=0,"-",IF(R78-X78&gt;8,M78/(8+X78),M78/R78))</f>
        <v>1.75</v>
      </c>
      <c r="T78" s="102">
        <f>IFERROR(VLOOKUP(D78,'Ласт турнир'!A$2:C$129,2,FALSE),"")</f>
        <v>48</v>
      </c>
      <c r="U78" s="14">
        <f>IFERROR(VLOOKUP(D78,'Ласт турнир'!A$2:C$129,3,FALSE),0)</f>
        <v>1.75</v>
      </c>
      <c r="V78" s="176"/>
      <c r="W78" s="177" t="str">
        <f>IF(GP78=0," ",IF(GP78-V78=0," ",GP78-V78))</f>
        <v xml:space="preserve"> </v>
      </c>
      <c r="X78" s="178"/>
    </row>
    <row r="79" spans="3:24" x14ac:dyDescent="0.25">
      <c r="C79" s="168">
        <f>C78+1</f>
        <v>70</v>
      </c>
      <c r="D79" s="3" t="s">
        <v>193</v>
      </c>
      <c r="E79" s="7">
        <v>3.5</v>
      </c>
      <c r="F79" s="26" t="s">
        <v>807</v>
      </c>
      <c r="G79" s="29" t="str">
        <f>TEXT(E79,"0,0") &amp; F79</f>
        <v>3,5</v>
      </c>
      <c r="H79" s="2">
        <f>IF(M79&gt;0,1,0)</f>
        <v>1</v>
      </c>
      <c r="I79" s="2">
        <f>IF(F79="",E79,E79+0.1)</f>
        <v>3.5</v>
      </c>
      <c r="J79" s="12"/>
      <c r="K79" s="18">
        <f t="shared" si="2"/>
        <v>70</v>
      </c>
      <c r="L79" s="11" t="str">
        <f>IF(V79=0," ",IF(V79-K79=0," ",V79-K79))</f>
        <v xml:space="preserve"> </v>
      </c>
      <c r="M79" s="27">
        <f>U79</f>
        <v>1.75</v>
      </c>
      <c r="N79" s="13">
        <f>M79-X79</f>
        <v>1.75</v>
      </c>
      <c r="O79" s="14" t="str">
        <f>IF(SUMIF(T79:U79,"&lt;0")&lt;&gt;0,SUMIF(T79:U79,"&lt;0")*(-1)," ")</f>
        <v xml:space="preserve"> </v>
      </c>
      <c r="P79" s="15">
        <f>AB79+AD79+AF79+AH79+AJ79+AL79+AN79+AP79+AR79+AT79+AV79+AX79+AZ79+BB79+BD79+BF79+BH79+BJ79+BL79+BN79+BP79+BR79+BT79+BV79+BX79+BZ79+CB79+CD79+CF79+CH79+CJ79+CL79+CN79+CP79+CR79+CT79+CV79+CX79+CZ79+DB79+DD79+DF79+DH79+DJ79+DL79+DN79+DP79+DR79+DT79+DV79+DX79+DZ79+EB79+ED79+EF79+EH79+EJ79+EL79+EN79+EP79+ER79+ET79+EV79+EX79+EZ79+FB79+FD79+FF79+FH79+FJ79+FL79+FN79+FP79+FR79+FT79+FV79+FX79+FZ79+GB79+GD79+GF79</f>
        <v>0</v>
      </c>
      <c r="Q79" s="99">
        <f>P79-GO79</f>
        <v>0</v>
      </c>
      <c r="R79" s="102">
        <f>ROUNDUP(COUNTIF(T79:U79,"&gt; 0")/2,0)</f>
        <v>1</v>
      </c>
      <c r="S79" s="17">
        <f>IF(R79=0,"-",IF(R79-X79&gt;8,M79/(8+X79),M79/R79))</f>
        <v>1.75</v>
      </c>
      <c r="T79" s="102">
        <f>IFERROR(VLOOKUP(D79,'Ласт турнир'!A$2:C$129,2,FALSE),"")</f>
        <v>48</v>
      </c>
      <c r="U79" s="14">
        <f>IFERROR(VLOOKUP(D79,'Ласт турнир'!A$2:C$129,3,FALSE),0)</f>
        <v>1.75</v>
      </c>
      <c r="V79" s="176"/>
      <c r="W79" s="177" t="str">
        <f>IF(GP79=0," ",IF(GP79-V79=0," ",GP79-V79))</f>
        <v xml:space="preserve"> </v>
      </c>
      <c r="X79" s="178"/>
    </row>
    <row r="80" spans="3:24" x14ac:dyDescent="0.25">
      <c r="C80" s="168">
        <f>C79+1</f>
        <v>71</v>
      </c>
      <c r="D80" s="3" t="s">
        <v>198</v>
      </c>
      <c r="E80" s="7">
        <v>3</v>
      </c>
      <c r="F80" s="26" t="s">
        <v>808</v>
      </c>
      <c r="G80" s="29" t="str">
        <f>TEXT(E80,"0,0") &amp; F80</f>
        <v>3,0*</v>
      </c>
      <c r="H80" s="2">
        <f>IF(M80&gt;0,1,0)</f>
        <v>1</v>
      </c>
      <c r="I80" s="2">
        <f>IF(F80="",E80,E80+0.1)</f>
        <v>3.1</v>
      </c>
      <c r="J80" s="12"/>
      <c r="K80" s="18">
        <f t="shared" si="2"/>
        <v>71</v>
      </c>
      <c r="L80" s="11" t="str">
        <f>IF(V80=0," ",IF(V80-K80=0," ",V80-K80))</f>
        <v xml:space="preserve"> </v>
      </c>
      <c r="M80" s="27">
        <f>U80</f>
        <v>1.7142857142857142</v>
      </c>
      <c r="N80" s="13">
        <f>M80-X80</f>
        <v>1.7142857142857142</v>
      </c>
      <c r="O80" s="14" t="str">
        <f>IF(SUMIF(T80:U80,"&lt;0")&lt;&gt;0,SUMIF(T80:U80,"&lt;0")*(-1)," ")</f>
        <v xml:space="preserve"> </v>
      </c>
      <c r="P80" s="15">
        <f>AB80+AD80+AF80+AH80+AJ80+AL80+AN80+AP80+AR80+AT80+AV80+AX80+AZ80+BB80+BD80+BF80+BH80+BJ80+BL80+BN80+BP80+BR80+BT80+BV80+BX80+BZ80+CB80+CD80+CF80+CH80+CJ80+CL80+CN80+CP80+CR80+CT80+CV80+CX80+CZ80+DB80+DD80+DF80+DH80+DJ80+DL80+DN80+DP80+DR80+DT80+DV80+DX80+DZ80+EB80+ED80+EF80+EH80+EJ80+EL80+EN80+EP80+ER80+ET80+EV80+EX80+EZ80+FB80+FD80+FF80+FH80+FJ80+FL80+FN80+FP80+FR80+FT80+FV80+FX80+FZ80+GB80+GD80+GF80</f>
        <v>0</v>
      </c>
      <c r="Q80" s="99">
        <f>P80-GO80</f>
        <v>0</v>
      </c>
      <c r="R80" s="102">
        <f>ROUNDUP(COUNTIF(T80:U80,"&gt; 0")/2,0)</f>
        <v>1</v>
      </c>
      <c r="S80" s="17">
        <f>IF(R80=0,"-",IF(R80-X80&gt;8,M80/(8+X80),M80/R80))</f>
        <v>1.7142857142857142</v>
      </c>
      <c r="T80" s="102">
        <f>IFERROR(VLOOKUP(D80,'Ласт турнир'!A$2:C$129,2,FALSE),"")</f>
        <v>48</v>
      </c>
      <c r="U80" s="14">
        <f>IFERROR(VLOOKUP(D80,'Ласт турнир'!A$2:C$129,3,FALSE),0)</f>
        <v>1.7142857142857142</v>
      </c>
      <c r="V80" s="176"/>
      <c r="W80" s="177" t="str">
        <f>IF(GP80=0," ",IF(GP80-V80=0," ",GP80-V80))</f>
        <v xml:space="preserve"> </v>
      </c>
      <c r="X80" s="178"/>
    </row>
    <row r="81" spans="3:24" x14ac:dyDescent="0.25">
      <c r="C81" s="168">
        <f>C80+1</f>
        <v>72</v>
      </c>
      <c r="D81" s="3" t="s">
        <v>854</v>
      </c>
      <c r="E81" s="7">
        <v>3</v>
      </c>
      <c r="F81" s="26" t="s">
        <v>807</v>
      </c>
      <c r="G81" s="29" t="str">
        <f>TEXT(E81,"0,0") &amp; F81</f>
        <v>3,0</v>
      </c>
      <c r="H81" s="2">
        <f>IF(M81&gt;0,1,0)</f>
        <v>1</v>
      </c>
      <c r="I81" s="2">
        <f>IF(F81="",E81,E81+0.1)</f>
        <v>3</v>
      </c>
      <c r="J81" s="12"/>
      <c r="K81" s="18">
        <f t="shared" si="2"/>
        <v>72</v>
      </c>
      <c r="L81" s="11" t="str">
        <f>IF(V81=0," ",IF(V81-K81=0," ",V81-K81))</f>
        <v xml:space="preserve"> </v>
      </c>
      <c r="M81" s="27">
        <f>U81</f>
        <v>1.6</v>
      </c>
      <c r="N81" s="13">
        <f>M81-X81</f>
        <v>1.6</v>
      </c>
      <c r="O81" s="14" t="str">
        <f>IF(SUMIF(T81:U81,"&lt;0")&lt;&gt;0,SUMIF(T81:U81,"&lt;0")*(-1)," ")</f>
        <v xml:space="preserve"> </v>
      </c>
      <c r="P81" s="15">
        <f>AB81+AD81+AF81+AH81+AJ81+AL81+AN81+AP81+AR81+AT81+AV81+AX81+AZ81+BB81+BD81+BF81+BH81+BJ81+BL81+BN81+BP81+BR81+BT81+BV81+BX81+BZ81+CB81+CD81+CF81+CH81+CJ81+CL81+CN81+CP81+CR81+CT81+CV81+CX81+CZ81+DB81+DD81+DF81+DH81+DJ81+DL81+DN81+DP81+DR81+DT81+DV81+DX81+DZ81+EB81+ED81+EF81+EH81+EJ81+EL81+EN81+EP81+ER81+ET81+EV81+EX81+EZ81+FB81+FD81+FF81+FH81+FJ81+FL81+FN81+FP81+FR81+FT81+FV81+FX81+FZ81+GB81+GD81+GF81</f>
        <v>0</v>
      </c>
      <c r="Q81" s="99">
        <f>P81-GO81</f>
        <v>0</v>
      </c>
      <c r="R81" s="102">
        <f>ROUNDUP(COUNTIF(T81:U81,"&gt; 0")/2,0)</f>
        <v>1</v>
      </c>
      <c r="S81" s="17">
        <f>IF(R81=0,"-",IF(R81-X81&gt;8,M81/(8+X81),M81/R81))</f>
        <v>1.6</v>
      </c>
      <c r="T81" s="102">
        <f>IFERROR(VLOOKUP(D81,'Ласт турнир'!A$2:C$129,2,FALSE),"")</f>
        <v>48</v>
      </c>
      <c r="U81" s="14">
        <f>IFERROR(VLOOKUP(D81,'Ласт турнир'!A$2:C$129,3,FALSE),0)</f>
        <v>1.6</v>
      </c>
      <c r="V81" s="176"/>
      <c r="W81" s="177" t="str">
        <f>IF(GP81=0," ",IF(GP81-V81=0," ",GP81-V81))</f>
        <v xml:space="preserve"> </v>
      </c>
      <c r="X81" s="178"/>
    </row>
    <row r="82" spans="3:24" x14ac:dyDescent="0.25">
      <c r="C82" s="168">
        <v>1</v>
      </c>
      <c r="D82" s="3" t="s">
        <v>772</v>
      </c>
      <c r="E82" s="7">
        <v>5</v>
      </c>
      <c r="F82" s="26" t="s">
        <v>808</v>
      </c>
      <c r="G82" s="29" t="str">
        <f>TEXT(E82,"0,0") &amp; F82</f>
        <v>5,0*</v>
      </c>
      <c r="H82" s="2">
        <f>IF(M82&gt;0,1,0)</f>
        <v>0</v>
      </c>
      <c r="I82" s="2">
        <f>IF(F82="",E82,E82+0.1)</f>
        <v>5.0999999999999996</v>
      </c>
      <c r="J82" s="12"/>
      <c r="K82" s="18" t="str">
        <f>IF(M82 &gt; 0, K81+1, "n/a")</f>
        <v>n/a</v>
      </c>
      <c r="L82" s="11" t="str">
        <f>IF(V82=0," ",IF(V82-K82=0," ",V82-K82))</f>
        <v xml:space="preserve"> </v>
      </c>
      <c r="M82" s="27">
        <f>U82</f>
        <v>0</v>
      </c>
      <c r="N82" s="13">
        <f>M82-X82</f>
        <v>0</v>
      </c>
      <c r="O82" s="14" t="str">
        <f>IF(SUMIF(T82:U82,"&lt;0")&lt;&gt;0,SUMIF(T82:U82,"&lt;0")*(-1)," ")</f>
        <v xml:space="preserve"> </v>
      </c>
      <c r="P82" s="15">
        <f>AB82+AD82+AF82+AH82+AJ82+AL82+AN82+AP82+AR82+AT82+AV82+AX82+AZ82+BB82+BD82+BF82+BH82+BJ82+BL82+BN82+BP82+BR82+BT82+BV82+BX82+BZ82+CB82+CD82+CF82+CH82+CJ82+CL82+CN82+CP82+CR82+CT82+CV82+CX82+CZ82+DB82+DD82+DF82+DH82+DJ82+DL82+DN82+DP82+DR82+DT82+DV82+DX82+DZ82+EB82+ED82+EF82+EH82+EJ82+EL82+EN82+EP82+ER82+ET82+EV82+EX82+EZ82+FB82+FD82+FF82+FH82+FJ82+FL82+FN82+FP82+FR82+FT82+FV82+FX82+FZ82+GB82+GD82+GF82</f>
        <v>0</v>
      </c>
      <c r="Q82" s="99">
        <f>P82-GO82</f>
        <v>0</v>
      </c>
      <c r="R82" s="102">
        <f>ROUNDUP(COUNTIF(T82:U82,"&gt; 0")/2,0)</f>
        <v>0</v>
      </c>
      <c r="S82" s="17" t="str">
        <f>IF(R82=0,"-",IF(R82-X82&gt;8,M82/(8+X82),M82/R82))</f>
        <v>-</v>
      </c>
      <c r="T82" s="102" t="str">
        <f>IFERROR(VLOOKUP(D82,'Ласт турнир'!A$2:C$129,2,FALSE),"")</f>
        <v/>
      </c>
      <c r="U82" s="14">
        <f>IFERROR(VLOOKUP(D82,'Ласт турнир'!A$2:C$129,3,FALSE),0)</f>
        <v>0</v>
      </c>
      <c r="V82" s="176"/>
      <c r="W82" s="177" t="str">
        <f>IF(GP82=0," ",IF(GP82-V82=0," ",GP82-V82))</f>
        <v xml:space="preserve"> </v>
      </c>
      <c r="X82" s="178"/>
    </row>
    <row r="83" spans="3:24" x14ac:dyDescent="0.25">
      <c r="C83" s="168">
        <f>C82+1</f>
        <v>2</v>
      </c>
      <c r="D83" s="3" t="s">
        <v>775</v>
      </c>
      <c r="E83" s="7">
        <v>5</v>
      </c>
      <c r="F83" s="26" t="s">
        <v>808</v>
      </c>
      <c r="G83" s="29" t="str">
        <f>TEXT(E83,"0,0") &amp; F83</f>
        <v>5,0*</v>
      </c>
      <c r="H83" s="2">
        <f>IF(M83&gt;0,1,0)</f>
        <v>0</v>
      </c>
      <c r="I83" s="2">
        <f>IF(F83="",E83,E83+0.1)</f>
        <v>5.0999999999999996</v>
      </c>
      <c r="J83" s="12"/>
      <c r="K83" s="18" t="str">
        <f>IF(M83 &gt; 0, K82+1, "n/a")</f>
        <v>n/a</v>
      </c>
      <c r="L83" s="11" t="str">
        <f>IF(V83=0," ",IF(V83-K83=0," ",V83-K83))</f>
        <v xml:space="preserve"> </v>
      </c>
      <c r="M83" s="27">
        <f>U83</f>
        <v>0</v>
      </c>
      <c r="N83" s="13">
        <f>M83-X83</f>
        <v>0</v>
      </c>
      <c r="O83" s="14" t="str">
        <f>IF(SUMIF(T83:U83,"&lt;0")&lt;&gt;0,SUMIF(T83:U83,"&lt;0")*(-1)," ")</f>
        <v xml:space="preserve"> </v>
      </c>
      <c r="P83" s="15">
        <f>AB83+AD83+AF83+AH83+AJ83+AL83+AN83+AP83+AR83+AT83+AV83+AX83+AZ83+BB83+BD83+BF83+BH83+BJ83+BL83+BN83+BP83+BR83+BT83+BV83+BX83+BZ83+CB83+CD83+CF83+CH83+CJ83+CL83+CN83+CP83+CR83+CT83+CV83+CX83+CZ83+DB83+DD83+DF83+DH83+DJ83+DL83+DN83+DP83+DR83+DT83+DV83+DX83+DZ83+EB83+ED83+EF83+EH83+EJ83+EL83+EN83+EP83+ER83+ET83+EV83+EX83+EZ83+FB83+FD83+FF83+FH83+FJ83+FL83+FN83+FP83+FR83+FT83+FV83+FX83+FZ83+GB83+GD83+GF83</f>
        <v>0</v>
      </c>
      <c r="Q83" s="99">
        <f>P83-GO83</f>
        <v>0</v>
      </c>
      <c r="R83" s="102">
        <f>ROUNDUP(COUNTIF(T83:U83,"&gt; 0")/2,0)</f>
        <v>0</v>
      </c>
      <c r="S83" s="17" t="str">
        <f>IF(R83=0,"-",IF(R83-X83&gt;8,M83/(8+X83),M83/R83))</f>
        <v>-</v>
      </c>
      <c r="T83" s="102" t="str">
        <f>IFERROR(VLOOKUP(D83,'Ласт турнир'!A$2:C$129,2,FALSE),"")</f>
        <v/>
      </c>
      <c r="U83" s="14">
        <f>IFERROR(VLOOKUP(D83,'Ласт турнир'!A$2:C$129,3,FALSE),0)</f>
        <v>0</v>
      </c>
      <c r="V83" s="176"/>
      <c r="W83" s="177" t="str">
        <f>IF(GP83=0," ",IF(GP83-V83=0," ",GP83-V83))</f>
        <v xml:space="preserve"> </v>
      </c>
      <c r="X83" s="178"/>
    </row>
    <row r="84" spans="3:24" x14ac:dyDescent="0.25">
      <c r="C84" s="168">
        <f>C83+1</f>
        <v>3</v>
      </c>
      <c r="D84" s="3" t="s">
        <v>429</v>
      </c>
      <c r="E84" s="7">
        <v>5</v>
      </c>
      <c r="F84" s="26" t="s">
        <v>808</v>
      </c>
      <c r="G84" s="29" t="str">
        <f>TEXT(E84,"0,0") &amp; F84</f>
        <v>5,0*</v>
      </c>
      <c r="H84" s="2">
        <f>IF(M84&gt;0,1,0)</f>
        <v>0</v>
      </c>
      <c r="I84" s="2">
        <f>IF(F84="",E84,E84+0.1)</f>
        <v>5.0999999999999996</v>
      </c>
      <c r="J84" s="12"/>
      <c r="K84" s="18" t="str">
        <f>IF(M84 &gt; 0, K83+1, "n/a")</f>
        <v>n/a</v>
      </c>
      <c r="L84" s="11" t="str">
        <f>IF(V84=0," ",IF(V84-K84=0," ",V84-K84))</f>
        <v xml:space="preserve"> </v>
      </c>
      <c r="M84" s="27">
        <f>U84</f>
        <v>0</v>
      </c>
      <c r="N84" s="13">
        <f>M84-X84</f>
        <v>0</v>
      </c>
      <c r="O84" s="14" t="str">
        <f>IF(SUMIF(T84:U84,"&lt;0")&lt;&gt;0,SUMIF(T84:U84,"&lt;0")*(-1)," ")</f>
        <v xml:space="preserve"> </v>
      </c>
      <c r="P84" s="15">
        <f>AB84+AD84+AF84+AH84+AJ84+AL84+AN84+AP84+AR84+AT84+AV84+AX84+AZ84+BB84+BD84+BF84+BH84+BJ84+BL84+BN84+BP84+BR84+BT84+BV84+BX84+BZ84+CB84+CD84+CF84+CH84+CJ84+CL84+CN84+CP84+CR84+CT84+CV84+CX84+CZ84+DB84+DD84+DF84+DH84+DJ84+DL84+DN84+DP84+DR84+DT84+DV84+DX84+DZ84+EB84+ED84+EF84+EH84+EJ84+EL84+EN84+EP84+ER84+ET84+EV84+EX84+EZ84+FB84+FD84+FF84+FH84+FJ84+FL84+FN84+FP84+FR84+FT84+FV84+FX84+FZ84+GB84+GD84+GF84</f>
        <v>0</v>
      </c>
      <c r="Q84" s="99">
        <f>P84-GO84</f>
        <v>0</v>
      </c>
      <c r="R84" s="102">
        <f>ROUNDUP(COUNTIF(T84:U84,"&gt; 0")/2,0)</f>
        <v>0</v>
      </c>
      <c r="S84" s="17" t="str">
        <f>IF(R84=0,"-",IF(R84-X84&gt;8,M84/(8+X84),M84/R84))</f>
        <v>-</v>
      </c>
      <c r="T84" s="102" t="str">
        <f>IFERROR(VLOOKUP(D84,'Ласт турнир'!A$2:C$129,2,FALSE),"")</f>
        <v/>
      </c>
      <c r="U84" s="14">
        <f>IFERROR(VLOOKUP(D84,'Ласт турнир'!A$2:C$129,3,FALSE),0)</f>
        <v>0</v>
      </c>
      <c r="V84" s="176"/>
      <c r="W84" s="177" t="str">
        <f>IF(GP84=0," ",IF(GP84-V84=0," ",GP84-V84))</f>
        <v xml:space="preserve"> </v>
      </c>
      <c r="X84" s="178"/>
    </row>
    <row r="85" spans="3:24" x14ac:dyDescent="0.25">
      <c r="C85" s="168">
        <f>C84+1</f>
        <v>4</v>
      </c>
      <c r="D85" s="3" t="s">
        <v>780</v>
      </c>
      <c r="E85" s="7">
        <v>5</v>
      </c>
      <c r="F85" s="26" t="s">
        <v>808</v>
      </c>
      <c r="G85" s="29" t="str">
        <f>TEXT(E85,"0,0") &amp; F85</f>
        <v>5,0*</v>
      </c>
      <c r="H85" s="2">
        <f>IF(M85&gt;0,1,0)</f>
        <v>0</v>
      </c>
      <c r="I85" s="2">
        <f>IF(F85="",E85,E85+0.1)</f>
        <v>5.0999999999999996</v>
      </c>
      <c r="J85" s="12"/>
      <c r="K85" s="18" t="str">
        <f>IF(M85 &gt; 0, K84+1, "n/a")</f>
        <v>n/a</v>
      </c>
      <c r="L85" s="11" t="str">
        <f>IF(V85=0," ",IF(V85-K85=0," ",V85-K85))</f>
        <v xml:space="preserve"> </v>
      </c>
      <c r="M85" s="27">
        <f>U85</f>
        <v>0</v>
      </c>
      <c r="N85" s="13">
        <f>M85-X85</f>
        <v>0</v>
      </c>
      <c r="O85" s="14" t="str">
        <f>IF(SUMIF(T85:U85,"&lt;0")&lt;&gt;0,SUMIF(T85:U85,"&lt;0")*(-1)," ")</f>
        <v xml:space="preserve"> </v>
      </c>
      <c r="P85" s="15">
        <f>AB85+AD85+AF85+AH85+AJ85+AL85+AN85+AP85+AR85+AT85+AV85+AX85+AZ85+BB85+BD85+BF85+BH85+BJ85+BL85+BN85+BP85+BR85+BT85+BV85+BX85+BZ85+CB85+CD85+CF85+CH85+CJ85+CL85+CN85+CP85+CR85+CT85+CV85+CX85+CZ85+DB85+DD85+DF85+DH85+DJ85+DL85+DN85+DP85+DR85+DT85+DV85+DX85+DZ85+EB85+ED85+EF85+EH85+EJ85+EL85+EN85+EP85+ER85+ET85+EV85+EX85+EZ85+FB85+FD85+FF85+FH85+FJ85+FL85+FN85+FP85+FR85+FT85+FV85+FX85+FZ85+GB85+GD85+GF85</f>
        <v>0</v>
      </c>
      <c r="Q85" s="99">
        <f>P85-GO85</f>
        <v>0</v>
      </c>
      <c r="R85" s="102">
        <f>ROUNDUP(COUNTIF(T85:U85,"&gt; 0")/2,0)</f>
        <v>0</v>
      </c>
      <c r="S85" s="17" t="str">
        <f>IF(R85=0,"-",IF(R85-X85&gt;8,M85/(8+X85),M85/R85))</f>
        <v>-</v>
      </c>
      <c r="T85" s="102" t="str">
        <f>IFERROR(VLOOKUP(D85,'Ласт турнир'!A$2:C$129,2,FALSE),"")</f>
        <v/>
      </c>
      <c r="U85" s="14">
        <f>IFERROR(VLOOKUP(D85,'Ласт турнир'!A$2:C$129,3,FALSE),0)</f>
        <v>0</v>
      </c>
      <c r="V85" s="176"/>
      <c r="W85" s="177" t="str">
        <f>IF(GP85=0," ",IF(GP85-V85=0," ",GP85-V85))</f>
        <v xml:space="preserve"> </v>
      </c>
      <c r="X85" s="178"/>
    </row>
    <row r="86" spans="3:24" x14ac:dyDescent="0.25">
      <c r="C86" s="168">
        <f>C85+1</f>
        <v>5</v>
      </c>
      <c r="D86" s="3" t="s">
        <v>765</v>
      </c>
      <c r="E86" s="7">
        <v>5</v>
      </c>
      <c r="F86" s="26" t="s">
        <v>808</v>
      </c>
      <c r="G86" s="29" t="str">
        <f>TEXT(E86,"0,0") &amp; F86</f>
        <v>5,0*</v>
      </c>
      <c r="H86" s="2">
        <f>IF(M86&gt;0,1,0)</f>
        <v>0</v>
      </c>
      <c r="I86" s="2">
        <f>IF(F86="",E86,E86+0.1)</f>
        <v>5.0999999999999996</v>
      </c>
      <c r="J86" s="12"/>
      <c r="K86" s="18" t="str">
        <f>IF(M86 &gt; 0, K85+1, "n/a")</f>
        <v>n/a</v>
      </c>
      <c r="L86" s="11" t="str">
        <f>IF(V86=0," ",IF(V86-K86=0," ",V86-K86))</f>
        <v xml:space="preserve"> </v>
      </c>
      <c r="M86" s="27">
        <f>U86</f>
        <v>0</v>
      </c>
      <c r="N86" s="13">
        <f>M86-X86</f>
        <v>0</v>
      </c>
      <c r="O86" s="14" t="str">
        <f>IF(SUMIF(T86:U86,"&lt;0")&lt;&gt;0,SUMIF(T86:U86,"&lt;0")*(-1)," ")</f>
        <v xml:space="preserve"> </v>
      </c>
      <c r="P86" s="15">
        <f>AB86+AD86+AF86+AH86+AJ86+AL86+AN86+AP86+AR86+AT86+AV86+AX86+AZ86+BB86+BD86+BF86+BH86+BJ86+BL86+BN86+BP86+BR86+BT86+BV86+BX86+BZ86+CB86+CD86+CF86+CH86+CJ86+CL86+CN86+CP86+CR86+CT86+CV86+CX86+CZ86+DB86+DD86+DF86+DH86+DJ86+DL86+DN86+DP86+DR86+DT86+DV86+DX86+DZ86+EB86+ED86+EF86+EH86+EJ86+EL86+EN86+EP86+ER86+ET86+EV86+EX86+EZ86+FB86+FD86+FF86+FH86+FJ86+FL86+FN86+FP86+FR86+FT86+FV86+FX86+FZ86+GB86+GD86+GF86</f>
        <v>0</v>
      </c>
      <c r="Q86" s="99">
        <f>P86-GO86</f>
        <v>0</v>
      </c>
      <c r="R86" s="102">
        <f>ROUNDUP(COUNTIF(T86:U86,"&gt; 0")/2,0)</f>
        <v>0</v>
      </c>
      <c r="S86" s="17" t="str">
        <f>IF(R86=0,"-",IF(R86-X86&gt;8,M86/(8+X86),M86/R86))</f>
        <v>-</v>
      </c>
      <c r="T86" s="102" t="str">
        <f>IFERROR(VLOOKUP(D86,'Ласт турнир'!A$2:C$129,2,FALSE),"")</f>
        <v/>
      </c>
      <c r="U86" s="14">
        <f>IFERROR(VLOOKUP(D86,'Ласт турнир'!A$2:C$129,3,FALSE),0)</f>
        <v>0</v>
      </c>
      <c r="V86" s="176"/>
      <c r="W86" s="177" t="str">
        <f>IF(GP86=0," ",IF(GP86-V86=0," ",GP86-V86))</f>
        <v xml:space="preserve"> </v>
      </c>
      <c r="X86" s="178"/>
    </row>
    <row r="87" spans="3:24" x14ac:dyDescent="0.25">
      <c r="C87" s="168">
        <f>C86+1</f>
        <v>6</v>
      </c>
      <c r="D87" s="3" t="s">
        <v>786</v>
      </c>
      <c r="E87" s="7">
        <v>5</v>
      </c>
      <c r="F87" s="26" t="s">
        <v>808</v>
      </c>
      <c r="G87" s="29" t="str">
        <f>TEXT(E87,"0,0") &amp; F87</f>
        <v>5,0*</v>
      </c>
      <c r="H87" s="2">
        <f>IF(M87&gt;0,1,0)</f>
        <v>0</v>
      </c>
      <c r="I87" s="2">
        <f>IF(F87="",E87,E87+0.1)</f>
        <v>5.0999999999999996</v>
      </c>
      <c r="J87" s="12"/>
      <c r="K87" s="18" t="str">
        <f>IF(M87 &gt; 0, K86+1, "n/a")</f>
        <v>n/a</v>
      </c>
      <c r="L87" s="11" t="str">
        <f>IF(V87=0," ",IF(V87-K87=0," ",V87-K87))</f>
        <v xml:space="preserve"> </v>
      </c>
      <c r="M87" s="27">
        <f>U87</f>
        <v>0</v>
      </c>
      <c r="N87" s="13">
        <f>M87-X87</f>
        <v>0</v>
      </c>
      <c r="O87" s="14" t="str">
        <f>IF(SUMIF(T87:U87,"&lt;0")&lt;&gt;0,SUMIF(T87:U87,"&lt;0")*(-1)," ")</f>
        <v xml:space="preserve"> </v>
      </c>
      <c r="P87" s="15">
        <f>AB87+AD87+AF87+AH87+AJ87+AL87+AN87+AP87+AR87+AT87+AV87+AX87+AZ87+BB87+BD87+BF87+BH87+BJ87+BL87+BN87+BP87+BR87+BT87+BV87+BX87+BZ87+CB87+CD87+CF87+CH87+CJ87+CL87+CN87+CP87+CR87+CT87+CV87+CX87+CZ87+DB87+DD87+DF87+DH87+DJ87+DL87+DN87+DP87+DR87+DT87+DV87+DX87+DZ87+EB87+ED87+EF87+EH87+EJ87+EL87+EN87+EP87+ER87+ET87+EV87+EX87+EZ87+FB87+FD87+FF87+FH87+FJ87+FL87+FN87+FP87+FR87+FT87+FV87+FX87+FZ87+GB87+GD87+GF87</f>
        <v>0</v>
      </c>
      <c r="Q87" s="99">
        <f>P87-GO87</f>
        <v>0</v>
      </c>
      <c r="R87" s="102">
        <f>ROUNDUP(COUNTIF(T87:U87,"&gt; 0")/2,0)</f>
        <v>0</v>
      </c>
      <c r="S87" s="17" t="str">
        <f>IF(R87=0,"-",IF(R87-X87&gt;8,M87/(8+X87),M87/R87))</f>
        <v>-</v>
      </c>
      <c r="T87" s="102" t="str">
        <f>IFERROR(VLOOKUP(D87,'Ласт турнир'!A$2:C$129,2,FALSE),"")</f>
        <v/>
      </c>
      <c r="U87" s="14">
        <f>IFERROR(VLOOKUP(D87,'Ласт турнир'!A$2:C$129,3,FALSE),0)</f>
        <v>0</v>
      </c>
      <c r="V87" s="176"/>
      <c r="W87" s="177" t="str">
        <f>IF(GP87=0," ",IF(GP87-V87=0," ",GP87-V87))</f>
        <v xml:space="preserve"> </v>
      </c>
      <c r="X87" s="178"/>
    </row>
    <row r="88" spans="3:24" x14ac:dyDescent="0.25">
      <c r="C88" s="168">
        <f>C87+1</f>
        <v>7</v>
      </c>
      <c r="D88" s="3" t="s">
        <v>766</v>
      </c>
      <c r="E88" s="7">
        <v>5</v>
      </c>
      <c r="F88" s="26" t="s">
        <v>808</v>
      </c>
      <c r="G88" s="29" t="str">
        <f>TEXT(E88,"0,0") &amp; F88</f>
        <v>5,0*</v>
      </c>
      <c r="H88" s="2">
        <f>IF(M88&gt;0,1,0)</f>
        <v>0</v>
      </c>
      <c r="I88" s="2">
        <f>IF(F88="",E88,E88+0.1)</f>
        <v>5.0999999999999996</v>
      </c>
      <c r="J88" s="12"/>
      <c r="K88" s="18" t="str">
        <f>IF(M88 &gt; 0, K87+1, "n/a")</f>
        <v>n/a</v>
      </c>
      <c r="L88" s="11" t="str">
        <f>IF(V88=0," ",IF(V88-K88=0," ",V88-K88))</f>
        <v xml:space="preserve"> </v>
      </c>
      <c r="M88" s="27">
        <f>U88</f>
        <v>0</v>
      </c>
      <c r="N88" s="13">
        <f>M88-X88</f>
        <v>0</v>
      </c>
      <c r="O88" s="14" t="str">
        <f>IF(SUMIF(T88:U88,"&lt;0")&lt;&gt;0,SUMIF(T88:U88,"&lt;0")*(-1)," ")</f>
        <v xml:space="preserve"> </v>
      </c>
      <c r="P88" s="15">
        <f>AB88+AD88+AF88+AH88+AJ88+AL88+AN88+AP88+AR88+AT88+AV88+AX88+AZ88+BB88+BD88+BF88+BH88+BJ88+BL88+BN88+BP88+BR88+BT88+BV88+BX88+BZ88+CB88+CD88+CF88+CH88+CJ88+CL88+CN88+CP88+CR88+CT88+CV88+CX88+CZ88+DB88+DD88+DF88+DH88+DJ88+DL88+DN88+DP88+DR88+DT88+DV88+DX88+DZ88+EB88+ED88+EF88+EH88+EJ88+EL88+EN88+EP88+ER88+ET88+EV88+EX88+EZ88+FB88+FD88+FF88+FH88+FJ88+FL88+FN88+FP88+FR88+FT88+FV88+FX88+FZ88+GB88+GD88+GF88</f>
        <v>0</v>
      </c>
      <c r="Q88" s="99">
        <f>P88-GO88</f>
        <v>0</v>
      </c>
      <c r="R88" s="102">
        <f>ROUNDUP(COUNTIF(T88:U88,"&gt; 0")/2,0)</f>
        <v>0</v>
      </c>
      <c r="S88" s="17" t="str">
        <f>IF(R88=0,"-",IF(R88-X88&gt;8,M88/(8+X88),M88/R88))</f>
        <v>-</v>
      </c>
      <c r="T88" s="102" t="str">
        <f>IFERROR(VLOOKUP(D88,'Ласт турнир'!A$2:C$129,2,FALSE),"")</f>
        <v/>
      </c>
      <c r="U88" s="14">
        <f>IFERROR(VLOOKUP(D88,'Ласт турнир'!A$2:C$129,3,FALSE),0)</f>
        <v>0</v>
      </c>
      <c r="V88" s="176"/>
      <c r="W88" s="177" t="str">
        <f>IF(GP88=0," ",IF(GP88-V88=0," ",GP88-V88))</f>
        <v xml:space="preserve"> </v>
      </c>
      <c r="X88" s="178"/>
    </row>
    <row r="89" spans="3:24" x14ac:dyDescent="0.25">
      <c r="C89" s="168">
        <f>C88+1</f>
        <v>8</v>
      </c>
      <c r="D89" s="3" t="s">
        <v>763</v>
      </c>
      <c r="E89" s="7">
        <v>5</v>
      </c>
      <c r="F89" s="26" t="s">
        <v>808</v>
      </c>
      <c r="G89" s="29" t="str">
        <f>TEXT(E89,"0,0") &amp; F89</f>
        <v>5,0*</v>
      </c>
      <c r="H89" s="2">
        <f>IF(M89&gt;0,1,0)</f>
        <v>0</v>
      </c>
      <c r="I89" s="2">
        <f>IF(F89="",E89,E89+0.1)</f>
        <v>5.0999999999999996</v>
      </c>
      <c r="J89" s="12"/>
      <c r="K89" s="18" t="str">
        <f>IF(M89 &gt; 0, K88+1, "n/a")</f>
        <v>n/a</v>
      </c>
      <c r="L89" s="11" t="str">
        <f>IF(V89=0," ",IF(V89-K89=0," ",V89-K89))</f>
        <v xml:space="preserve"> </v>
      </c>
      <c r="M89" s="27">
        <f>U89</f>
        <v>0</v>
      </c>
      <c r="N89" s="13">
        <f>M89-X89</f>
        <v>0</v>
      </c>
      <c r="O89" s="14" t="str">
        <f>IF(SUMIF(T89:U89,"&lt;0")&lt;&gt;0,SUMIF(T89:U89,"&lt;0")*(-1)," ")</f>
        <v xml:space="preserve"> </v>
      </c>
      <c r="P89" s="15">
        <f>AB89+AD89+AF89+AH89+AJ89+AL89+AN89+AP89+AR89+AT89+AV89+AX89+AZ89+BB89+BD89+BF89+BH89+BJ89+BL89+BN89+BP89+BR89+BT89+BV89+BX89+BZ89+CB89+CD89+CF89+CH89+CJ89+CL89+CN89+CP89+CR89+CT89+CV89+CX89+CZ89+DB89+DD89+DF89+DH89+DJ89+DL89+DN89+DP89+DR89+DT89+DV89+DX89+DZ89+EB89+ED89+EF89+EH89+EJ89+EL89+EN89+EP89+ER89+ET89+EV89+EX89+EZ89+FB89+FD89+FF89+FH89+FJ89+FL89+FN89+FP89+FR89+FT89+FV89+FX89+FZ89+GB89+GD89+GF89</f>
        <v>0</v>
      </c>
      <c r="Q89" s="99">
        <f>P89-GO89</f>
        <v>0</v>
      </c>
      <c r="R89" s="102">
        <f>ROUNDUP(COUNTIF(T89:U89,"&gt; 0")/2,0)</f>
        <v>0</v>
      </c>
      <c r="S89" s="17" t="str">
        <f>IF(R89=0,"-",IF(R89-X89&gt;8,M89/(8+X89),M89/R89))</f>
        <v>-</v>
      </c>
      <c r="T89" s="102" t="str">
        <f>IFERROR(VLOOKUP(D89,'Ласт турнир'!A$2:C$129,2,FALSE),"")</f>
        <v/>
      </c>
      <c r="U89" s="14">
        <f>IFERROR(VLOOKUP(D89,'Ласт турнир'!A$2:C$129,3,FALSE),0)</f>
        <v>0</v>
      </c>
      <c r="V89" s="176"/>
      <c r="W89" s="177" t="str">
        <f>IF(GP89=0," ",IF(GP89-V89=0," ",GP89-V89))</f>
        <v xml:space="preserve"> </v>
      </c>
      <c r="X89" s="178"/>
    </row>
    <row r="90" spans="3:24" x14ac:dyDescent="0.25">
      <c r="C90" s="168">
        <f>C89+1</f>
        <v>9</v>
      </c>
      <c r="D90" s="3" t="s">
        <v>794</v>
      </c>
      <c r="E90" s="7">
        <v>5</v>
      </c>
      <c r="F90" s="26" t="s">
        <v>808</v>
      </c>
      <c r="G90" s="29" t="str">
        <f>TEXT(E90,"0,0") &amp; F90</f>
        <v>5,0*</v>
      </c>
      <c r="H90" s="2">
        <f>IF(M90&gt;0,1,0)</f>
        <v>0</v>
      </c>
      <c r="I90" s="2">
        <f>IF(F90="",E90,E90+0.1)</f>
        <v>5.0999999999999996</v>
      </c>
      <c r="J90" s="12"/>
      <c r="K90" s="18" t="str">
        <f>IF(M90 &gt; 0, K89+1, "n/a")</f>
        <v>n/a</v>
      </c>
      <c r="L90" s="11" t="str">
        <f>IF(V90=0," ",IF(V90-K90=0," ",V90-K90))</f>
        <v xml:space="preserve"> </v>
      </c>
      <c r="M90" s="27">
        <f>U90</f>
        <v>0</v>
      </c>
      <c r="N90" s="13">
        <f>M90-X90</f>
        <v>0</v>
      </c>
      <c r="O90" s="14" t="str">
        <f>IF(SUMIF(T90:U90,"&lt;0")&lt;&gt;0,SUMIF(T90:U90,"&lt;0")*(-1)," ")</f>
        <v xml:space="preserve"> </v>
      </c>
      <c r="P90" s="15">
        <f>AB90+AD90+AF90+AH90+AJ90+AL90+AN90+AP90+AR90+AT90+AV90+AX90+AZ90+BB90+BD90+BF90+BH90+BJ90+BL90+BN90+BP90+BR90+BT90+BV90+BX90+BZ90+CB90+CD90+CF90+CH90+CJ90+CL90+CN90+CP90+CR90+CT90+CV90+CX90+CZ90+DB90+DD90+DF90+DH90+DJ90+DL90+DN90+DP90+DR90+DT90+DV90+DX90+DZ90+EB90+ED90+EF90+EH90+EJ90+EL90+EN90+EP90+ER90+ET90+EV90+EX90+EZ90+FB90+FD90+FF90+FH90+FJ90+FL90+FN90+FP90+FR90+FT90+FV90+FX90+FZ90+GB90+GD90+GF90</f>
        <v>0</v>
      </c>
      <c r="Q90" s="99">
        <f>P90-GO90</f>
        <v>0</v>
      </c>
      <c r="R90" s="102">
        <f>ROUNDUP(COUNTIF(T90:U90,"&gt; 0")/2,0)</f>
        <v>0</v>
      </c>
      <c r="S90" s="17" t="str">
        <f>IF(R90=0,"-",IF(R90-X90&gt;8,M90/(8+X90),M90/R90))</f>
        <v>-</v>
      </c>
      <c r="T90" s="102" t="str">
        <f>IFERROR(VLOOKUP(D90,'Ласт турнир'!A$2:C$129,2,FALSE),"")</f>
        <v/>
      </c>
      <c r="U90" s="14">
        <f>IFERROR(VLOOKUP(D90,'Ласт турнир'!A$2:C$129,3,FALSE),0)</f>
        <v>0</v>
      </c>
      <c r="V90" s="176"/>
      <c r="W90" s="177" t="str">
        <f>IF(GP90=0," ",IF(GP90-V90=0," ",GP90-V90))</f>
        <v xml:space="preserve"> </v>
      </c>
      <c r="X90" s="178"/>
    </row>
    <row r="91" spans="3:24" x14ac:dyDescent="0.25">
      <c r="C91" s="168">
        <f>C90+1</f>
        <v>10</v>
      </c>
      <c r="D91" s="3" t="s">
        <v>769</v>
      </c>
      <c r="E91" s="7">
        <v>5</v>
      </c>
      <c r="F91" s="26" t="s">
        <v>808</v>
      </c>
      <c r="G91" s="29" t="str">
        <f>TEXT(E91,"0,0") &amp; F91</f>
        <v>5,0*</v>
      </c>
      <c r="H91" s="2">
        <f>IF(M91&gt;0,1,0)</f>
        <v>0</v>
      </c>
      <c r="I91" s="2">
        <f>IF(F91="",E91,E91+0.1)</f>
        <v>5.0999999999999996</v>
      </c>
      <c r="J91" s="12"/>
      <c r="K91" s="18" t="str">
        <f>IF(M91 &gt; 0, K90+1, "n/a")</f>
        <v>n/a</v>
      </c>
      <c r="L91" s="11" t="str">
        <f>IF(V91=0," ",IF(V91-K91=0," ",V91-K91))</f>
        <v xml:space="preserve"> </v>
      </c>
      <c r="M91" s="27">
        <f>U91</f>
        <v>0</v>
      </c>
      <c r="N91" s="13">
        <f>M91-X91</f>
        <v>0</v>
      </c>
      <c r="O91" s="14" t="str">
        <f>IF(SUMIF(T91:U91,"&lt;0")&lt;&gt;0,SUMIF(T91:U91,"&lt;0")*(-1)," ")</f>
        <v xml:space="preserve"> </v>
      </c>
      <c r="P91" s="15">
        <f>AB91+AD91+AF91+AH91+AJ91+AL91+AN91+AP91+AR91+AT91+AV91+AX91+AZ91+BB91+BD91+BF91+BH91+BJ91+BL91+BN91+BP91+BR91+BT91+BV91+BX91+BZ91+CB91+CD91+CF91+CH91+CJ91+CL91+CN91+CP91+CR91+CT91+CV91+CX91+CZ91+DB91+DD91+DF91+DH91+DJ91+DL91+DN91+DP91+DR91+DT91+DV91+DX91+DZ91+EB91+ED91+EF91+EH91+EJ91+EL91+EN91+EP91+ER91+ET91+EV91+EX91+EZ91+FB91+FD91+FF91+FH91+FJ91+FL91+FN91+FP91+FR91+FT91+FV91+FX91+FZ91+GB91+GD91+GF91</f>
        <v>0</v>
      </c>
      <c r="Q91" s="99">
        <f>P91-GO91</f>
        <v>0</v>
      </c>
      <c r="R91" s="102">
        <f>ROUNDUP(COUNTIF(T91:U91,"&gt; 0")/2,0)</f>
        <v>0</v>
      </c>
      <c r="S91" s="17" t="str">
        <f>IF(R91=0,"-",IF(R91-X91&gt;8,M91/(8+X91),M91/R91))</f>
        <v>-</v>
      </c>
      <c r="T91" s="102" t="str">
        <f>IFERROR(VLOOKUP(D91,'Ласт турнир'!A$2:C$129,2,FALSE),"")</f>
        <v/>
      </c>
      <c r="U91" s="14">
        <f>IFERROR(VLOOKUP(D91,'Ласт турнир'!A$2:C$129,3,FALSE),0)</f>
        <v>0</v>
      </c>
      <c r="V91" s="176"/>
      <c r="W91" s="177" t="str">
        <f>IF(GP91=0," ",IF(GP91-V91=0," ",GP91-V91))</f>
        <v xml:space="preserve"> </v>
      </c>
      <c r="X91" s="178"/>
    </row>
    <row r="92" spans="3:24" x14ac:dyDescent="0.25">
      <c r="C92" s="168">
        <f>C91+1</f>
        <v>11</v>
      </c>
      <c r="D92" s="3" t="s">
        <v>795</v>
      </c>
      <c r="E92" s="7">
        <v>5</v>
      </c>
      <c r="F92" s="26" t="s">
        <v>808</v>
      </c>
      <c r="G92" s="29" t="str">
        <f>TEXT(E92,"0,0") &amp; F92</f>
        <v>5,0*</v>
      </c>
      <c r="H92" s="2">
        <f>IF(M92&gt;0,1,0)</f>
        <v>0</v>
      </c>
      <c r="I92" s="2">
        <f>IF(F92="",E92,E92+0.1)</f>
        <v>5.0999999999999996</v>
      </c>
      <c r="J92" s="12"/>
      <c r="K92" s="18" t="str">
        <f>IF(M92 &gt; 0, K91+1, "n/a")</f>
        <v>n/a</v>
      </c>
      <c r="L92" s="11" t="str">
        <f>IF(V92=0," ",IF(V92-K92=0," ",V92-K92))</f>
        <v xml:space="preserve"> </v>
      </c>
      <c r="M92" s="27">
        <f>U92</f>
        <v>0</v>
      </c>
      <c r="N92" s="13">
        <f>M92-X92</f>
        <v>0</v>
      </c>
      <c r="O92" s="14" t="str">
        <f>IF(SUMIF(T92:U92,"&lt;0")&lt;&gt;0,SUMIF(T92:U92,"&lt;0")*(-1)," ")</f>
        <v xml:space="preserve"> </v>
      </c>
      <c r="P92" s="15">
        <f>AB92+AD92+AF92+AH92+AJ92+AL92+AN92+AP92+AR92+AT92+AV92+AX92+AZ92+BB92+BD92+BF92+BH92+BJ92+BL92+BN92+BP92+BR92+BT92+BV92+BX92+BZ92+CB92+CD92+CF92+CH92+CJ92+CL92+CN92+CP92+CR92+CT92+CV92+CX92+CZ92+DB92+DD92+DF92+DH92+DJ92+DL92+DN92+DP92+DR92+DT92+DV92+DX92+DZ92+EB92+ED92+EF92+EH92+EJ92+EL92+EN92+EP92+ER92+ET92+EV92+EX92+EZ92+FB92+FD92+FF92+FH92+FJ92+FL92+FN92+FP92+FR92+FT92+FV92+FX92+FZ92+GB92+GD92+GF92</f>
        <v>0</v>
      </c>
      <c r="Q92" s="99">
        <f>P92-GO92</f>
        <v>0</v>
      </c>
      <c r="R92" s="102">
        <f>ROUNDUP(COUNTIF(T92:U92,"&gt; 0")/2,0)</f>
        <v>0</v>
      </c>
      <c r="S92" s="17" t="str">
        <f>IF(R92=0,"-",IF(R92-X92&gt;8,M92/(8+X92),M92/R92))</f>
        <v>-</v>
      </c>
      <c r="T92" s="102" t="str">
        <f>IFERROR(VLOOKUP(D92,'Ласт турнир'!A$2:C$129,2,FALSE),"")</f>
        <v/>
      </c>
      <c r="U92" s="14">
        <f>IFERROR(VLOOKUP(D92,'Ласт турнир'!A$2:C$129,3,FALSE),0)</f>
        <v>0</v>
      </c>
      <c r="V92" s="176"/>
      <c r="W92" s="177" t="str">
        <f>IF(GP92=0," ",IF(GP92-V92=0," ",GP92-V92))</f>
        <v xml:space="preserve"> </v>
      </c>
      <c r="X92" s="178"/>
    </row>
    <row r="93" spans="3:24" x14ac:dyDescent="0.25">
      <c r="C93" s="168">
        <f>C92+1</f>
        <v>12</v>
      </c>
      <c r="D93" s="3" t="s">
        <v>764</v>
      </c>
      <c r="E93" s="7">
        <v>5</v>
      </c>
      <c r="F93" s="26" t="s">
        <v>808</v>
      </c>
      <c r="G93" s="29" t="str">
        <f>TEXT(E93,"0,0") &amp; F93</f>
        <v>5,0*</v>
      </c>
      <c r="H93" s="2">
        <f>IF(M93&gt;0,1,0)</f>
        <v>0</v>
      </c>
      <c r="I93" s="2">
        <f>IF(F93="",E93,E93+0.1)</f>
        <v>5.0999999999999996</v>
      </c>
      <c r="J93" s="12"/>
      <c r="K93" s="18" t="str">
        <f>IF(M93 &gt; 0, K92+1, "n/a")</f>
        <v>n/a</v>
      </c>
      <c r="L93" s="11" t="str">
        <f>IF(V93=0," ",IF(V93-K93=0," ",V93-K93))</f>
        <v xml:space="preserve"> </v>
      </c>
      <c r="M93" s="27">
        <f>U93</f>
        <v>0</v>
      </c>
      <c r="N93" s="13">
        <f>M93-X93</f>
        <v>0</v>
      </c>
      <c r="O93" s="14" t="str">
        <f>IF(SUMIF(T93:U93,"&lt;0")&lt;&gt;0,SUMIF(T93:U93,"&lt;0")*(-1)," ")</f>
        <v xml:space="preserve"> </v>
      </c>
      <c r="P93" s="15">
        <f>AB93+AD93+AF93+AH93+AJ93+AL93+AN93+AP93+AR93+AT93+AV93+AX93+AZ93+BB93+BD93+BF93+BH93+BJ93+BL93+BN93+BP93+BR93+BT93+BV93+BX93+BZ93+CB93+CD93+CF93+CH93+CJ93+CL93+CN93+CP93+CR93+CT93+CV93+CX93+CZ93+DB93+DD93+DF93+DH93+DJ93+DL93+DN93+DP93+DR93+DT93+DV93+DX93+DZ93+EB93+ED93+EF93+EH93+EJ93+EL93+EN93+EP93+ER93+ET93+EV93+EX93+EZ93+FB93+FD93+FF93+FH93+FJ93+FL93+FN93+FP93+FR93+FT93+FV93+FX93+FZ93+GB93+GD93+GF93</f>
        <v>0</v>
      </c>
      <c r="Q93" s="99">
        <f>P93-GO93</f>
        <v>0</v>
      </c>
      <c r="R93" s="102">
        <f>ROUNDUP(COUNTIF(T93:U93,"&gt; 0")/2,0)</f>
        <v>0</v>
      </c>
      <c r="S93" s="17" t="str">
        <f>IF(R93=0,"-",IF(R93-X93&gt;8,M93/(8+X93),M93/R93))</f>
        <v>-</v>
      </c>
      <c r="T93" s="102" t="str">
        <f>IFERROR(VLOOKUP(D93,'Ласт турнир'!A$2:C$129,2,FALSE),"")</f>
        <v/>
      </c>
      <c r="U93" s="14">
        <f>IFERROR(VLOOKUP(D93,'Ласт турнир'!A$2:C$129,3,FALSE),0)</f>
        <v>0</v>
      </c>
      <c r="V93" s="176"/>
      <c r="W93" s="177" t="str">
        <f>IF(GP93=0," ",IF(GP93-V93=0," ",GP93-V93))</f>
        <v xml:space="preserve"> </v>
      </c>
      <c r="X93" s="178"/>
    </row>
    <row r="94" spans="3:24" x14ac:dyDescent="0.25">
      <c r="C94" s="168">
        <f>C93+1</f>
        <v>13</v>
      </c>
      <c r="D94" s="3" t="s">
        <v>801</v>
      </c>
      <c r="E94" s="7">
        <v>5</v>
      </c>
      <c r="F94" s="26" t="s">
        <v>808</v>
      </c>
      <c r="G94" s="29" t="str">
        <f>TEXT(E94,"0,0") &amp; F94</f>
        <v>5,0*</v>
      </c>
      <c r="H94" s="2">
        <f>IF(M94&gt;0,1,0)</f>
        <v>0</v>
      </c>
      <c r="I94" s="2">
        <f>IF(F94="",E94,E94+0.1)</f>
        <v>5.0999999999999996</v>
      </c>
      <c r="J94" s="12"/>
      <c r="K94" s="18" t="str">
        <f>IF(M94 &gt; 0, K93+1, "n/a")</f>
        <v>n/a</v>
      </c>
      <c r="L94" s="11" t="str">
        <f>IF(V94=0," ",IF(V94-K94=0," ",V94-K94))</f>
        <v xml:space="preserve"> </v>
      </c>
      <c r="M94" s="27">
        <f>U94</f>
        <v>0</v>
      </c>
      <c r="N94" s="13">
        <f>M94-X94</f>
        <v>0</v>
      </c>
      <c r="O94" s="14" t="str">
        <f>IF(SUMIF(T94:U94,"&lt;0")&lt;&gt;0,SUMIF(T94:U94,"&lt;0")*(-1)," ")</f>
        <v xml:space="preserve"> </v>
      </c>
      <c r="P94" s="15">
        <f>AB94+AD94+AF94+AH94+AJ94+AL94+AN94+AP94+AR94+AT94+AV94+AX94+AZ94+BB94+BD94+BF94+BH94+BJ94+BL94+BN94+BP94+BR94+BT94+BV94+BX94+BZ94+CB94+CD94+CF94+CH94+CJ94+CL94+CN94+CP94+CR94+CT94+CV94+CX94+CZ94+DB94+DD94+DF94+DH94+DJ94+DL94+DN94+DP94+DR94+DT94+DV94+DX94+DZ94+EB94+ED94+EF94+EH94+EJ94+EL94+EN94+EP94+ER94+ET94+EV94+EX94+EZ94+FB94+FD94+FF94+FH94+FJ94+FL94+FN94+FP94+FR94+FT94+FV94+FX94+FZ94+GB94+GD94+GF94</f>
        <v>0</v>
      </c>
      <c r="Q94" s="99">
        <f>P94-GO94</f>
        <v>0</v>
      </c>
      <c r="R94" s="102">
        <f>ROUNDUP(COUNTIF(T94:U94,"&gt; 0")/2,0)</f>
        <v>0</v>
      </c>
      <c r="S94" s="17" t="str">
        <f>IF(R94=0,"-",IF(R94-X94&gt;8,M94/(8+X94),M94/R94))</f>
        <v>-</v>
      </c>
      <c r="T94" s="102" t="str">
        <f>IFERROR(VLOOKUP(D94,'Ласт турнир'!A$2:C$129,2,FALSE),"")</f>
        <v/>
      </c>
      <c r="U94" s="14">
        <f>IFERROR(VLOOKUP(D94,'Ласт турнир'!A$2:C$129,3,FALSE),0)</f>
        <v>0</v>
      </c>
      <c r="V94" s="176"/>
      <c r="W94" s="177" t="str">
        <f>IF(GP94=0," ",IF(GP94-V94=0," ",GP94-V94))</f>
        <v xml:space="preserve"> </v>
      </c>
      <c r="X94" s="178"/>
    </row>
    <row r="95" spans="3:24" x14ac:dyDescent="0.25">
      <c r="C95" s="168">
        <f>C94+1</f>
        <v>14</v>
      </c>
      <c r="D95" s="3" t="s">
        <v>762</v>
      </c>
      <c r="E95" s="7">
        <v>5</v>
      </c>
      <c r="F95" s="26" t="s">
        <v>808</v>
      </c>
      <c r="G95" s="29" t="str">
        <f>TEXT(E95,"0,0") &amp; F95</f>
        <v>5,0*</v>
      </c>
      <c r="H95" s="2">
        <f>IF(M95&gt;0,1,0)</f>
        <v>0</v>
      </c>
      <c r="I95" s="2">
        <f>IF(F95="",E95,E95+0.1)</f>
        <v>5.0999999999999996</v>
      </c>
      <c r="J95" s="12"/>
      <c r="K95" s="18" t="str">
        <f>IF(M95 &gt; 0, K94+1, "n/a")</f>
        <v>n/a</v>
      </c>
      <c r="L95" s="11" t="str">
        <f>IF(V95=0," ",IF(V95-K95=0," ",V95-K95))</f>
        <v xml:space="preserve"> </v>
      </c>
      <c r="M95" s="27">
        <f>U95</f>
        <v>0</v>
      </c>
      <c r="N95" s="13">
        <f>M95-X95</f>
        <v>0</v>
      </c>
      <c r="O95" s="14" t="str">
        <f>IF(SUMIF(T95:U95,"&lt;0")&lt;&gt;0,SUMIF(T95:U95,"&lt;0")*(-1)," ")</f>
        <v xml:space="preserve"> </v>
      </c>
      <c r="P95" s="15">
        <f>AB95+AD95+AF95+AH95+AJ95+AL95+AN95+AP95+AR95+AT95+AV95+AX95+AZ95+BB95+BD95+BF95+BH95+BJ95+BL95+BN95+BP95+BR95+BT95+BV95+BX95+BZ95+CB95+CD95+CF95+CH95+CJ95+CL95+CN95+CP95+CR95+CT95+CV95+CX95+CZ95+DB95+DD95+DF95+DH95+DJ95+DL95+DN95+DP95+DR95+DT95+DV95+DX95+DZ95+EB95+ED95+EF95+EH95+EJ95+EL95+EN95+EP95+ER95+ET95+EV95+EX95+EZ95+FB95+FD95+FF95+FH95+FJ95+FL95+FN95+FP95+FR95+FT95+FV95+FX95+FZ95+GB95+GD95+GF95</f>
        <v>0</v>
      </c>
      <c r="Q95" s="99">
        <f>P95-GO95</f>
        <v>0</v>
      </c>
      <c r="R95" s="102">
        <f>ROUNDUP(COUNTIF(T95:U95,"&gt; 0")/2,0)</f>
        <v>0</v>
      </c>
      <c r="S95" s="17" t="str">
        <f>IF(R95=0,"-",IF(R95-X95&gt;8,M95/(8+X95),M95/R95))</f>
        <v>-</v>
      </c>
      <c r="T95" s="102" t="str">
        <f>IFERROR(VLOOKUP(D95,'Ласт турнир'!A$2:C$129,2,FALSE),"")</f>
        <v/>
      </c>
      <c r="U95" s="14">
        <f>IFERROR(VLOOKUP(D95,'Ласт турнир'!A$2:C$129,3,FALSE),0)</f>
        <v>0</v>
      </c>
      <c r="V95" s="176"/>
      <c r="W95" s="177" t="str">
        <f>IF(GP95=0," ",IF(GP95-V95=0," ",GP95-V95))</f>
        <v xml:space="preserve"> </v>
      </c>
      <c r="X95" s="178"/>
    </row>
    <row r="96" spans="3:24" x14ac:dyDescent="0.25">
      <c r="C96" s="168">
        <f>C95+1</f>
        <v>15</v>
      </c>
      <c r="D96" s="3" t="s">
        <v>802</v>
      </c>
      <c r="E96" s="7">
        <v>5</v>
      </c>
      <c r="F96" s="26" t="s">
        <v>808</v>
      </c>
      <c r="G96" s="29" t="str">
        <f>TEXT(E96,"0,0") &amp; F96</f>
        <v>5,0*</v>
      </c>
      <c r="H96" s="2">
        <f>IF(M96&gt;0,1,0)</f>
        <v>0</v>
      </c>
      <c r="I96" s="2">
        <f>IF(F96="",E96,E96+0.1)</f>
        <v>5.0999999999999996</v>
      </c>
      <c r="J96" s="12"/>
      <c r="K96" s="18" t="str">
        <f>IF(M96 &gt; 0, K95+1, "n/a")</f>
        <v>n/a</v>
      </c>
      <c r="L96" s="11" t="str">
        <f>IF(V96=0," ",IF(V96-K96=0," ",V96-K96))</f>
        <v xml:space="preserve"> </v>
      </c>
      <c r="M96" s="27">
        <f>U96</f>
        <v>0</v>
      </c>
      <c r="N96" s="13">
        <f>M96-X96</f>
        <v>0</v>
      </c>
      <c r="O96" s="14" t="str">
        <f>IF(SUMIF(T96:U96,"&lt;0")&lt;&gt;0,SUMIF(T96:U96,"&lt;0")*(-1)," ")</f>
        <v xml:space="preserve"> </v>
      </c>
      <c r="P96" s="15">
        <f>AB96+AD96+AF96+AH96+AJ96+AL96+AN96+AP96+AR96+AT96+AV96+AX96+AZ96+BB96+BD96+BF96+BH96+BJ96+BL96+BN96+BP96+BR96+BT96+BV96+BX96+BZ96+CB96+CD96+CF96+CH96+CJ96+CL96+CN96+CP96+CR96+CT96+CV96+CX96+CZ96+DB96+DD96+DF96+DH96+DJ96+DL96+DN96+DP96+DR96+DT96+DV96+DX96+DZ96+EB96+ED96+EF96+EH96+EJ96+EL96+EN96+EP96+ER96+ET96+EV96+EX96+EZ96+FB96+FD96+FF96+FH96+FJ96+FL96+FN96+FP96+FR96+FT96+FV96+FX96+FZ96+GB96+GD96+GF96</f>
        <v>0</v>
      </c>
      <c r="Q96" s="99">
        <f>P96-GO96</f>
        <v>0</v>
      </c>
      <c r="R96" s="102">
        <f>ROUNDUP(COUNTIF(T96:U96,"&gt; 0")/2,0)</f>
        <v>0</v>
      </c>
      <c r="S96" s="17" t="str">
        <f>IF(R96=0,"-",IF(R96-X96&gt;8,M96/(8+X96),M96/R96))</f>
        <v>-</v>
      </c>
      <c r="T96" s="102" t="str">
        <f>IFERROR(VLOOKUP(D96,'Ласт турнир'!A$2:C$129,2,FALSE),"")</f>
        <v/>
      </c>
      <c r="U96" s="14">
        <f>IFERROR(VLOOKUP(D96,'Ласт турнир'!A$2:C$129,3,FALSE),0)</f>
        <v>0</v>
      </c>
      <c r="V96" s="176"/>
      <c r="W96" s="177" t="str">
        <f>IF(GP96=0," ",IF(GP96-V96=0," ",GP96-V96))</f>
        <v xml:space="preserve"> </v>
      </c>
      <c r="X96" s="178"/>
    </row>
    <row r="97" spans="3:24" x14ac:dyDescent="0.25">
      <c r="C97" s="168">
        <f>C96+1</f>
        <v>16</v>
      </c>
      <c r="D97" s="3" t="s">
        <v>773</v>
      </c>
      <c r="E97" s="7">
        <v>5</v>
      </c>
      <c r="F97" s="26" t="s">
        <v>807</v>
      </c>
      <c r="G97" s="29" t="str">
        <f>TEXT(E97,"0,0") &amp; F97</f>
        <v>5,0</v>
      </c>
      <c r="H97" s="2">
        <f>IF(M97&gt;0,1,0)</f>
        <v>0</v>
      </c>
      <c r="I97" s="2">
        <f>IF(F97="",E97,E97+0.1)</f>
        <v>5</v>
      </c>
      <c r="J97" s="12"/>
      <c r="K97" s="18" t="str">
        <f>IF(M97 &gt; 0, K96+1, "n/a")</f>
        <v>n/a</v>
      </c>
      <c r="L97" s="11" t="str">
        <f>IF(V97=0," ",IF(V97-K97=0," ",V97-K97))</f>
        <v xml:space="preserve"> </v>
      </c>
      <c r="M97" s="27">
        <f>U97</f>
        <v>0</v>
      </c>
      <c r="N97" s="13">
        <f>M97-X97</f>
        <v>0</v>
      </c>
      <c r="O97" s="14" t="str">
        <f>IF(SUMIF(T97:U97,"&lt;0")&lt;&gt;0,SUMIF(T97:U97,"&lt;0")*(-1)," ")</f>
        <v xml:space="preserve"> </v>
      </c>
      <c r="P97" s="15">
        <f>AB97+AD97+AF97+AH97+AJ97+AL97+AN97+AP97+AR97+AT97+AV97+AX97+AZ97+BB97+BD97+BF97+BH97+BJ97+BL97+BN97+BP97+BR97+BT97+BV97+BX97+BZ97+CB97+CD97+CF97+CH97+CJ97+CL97+CN97+CP97+CR97+CT97+CV97+CX97+CZ97+DB97+DD97+DF97+DH97+DJ97+DL97+DN97+DP97+DR97+DT97+DV97+DX97+DZ97+EB97+ED97+EF97+EH97+EJ97+EL97+EN97+EP97+ER97+ET97+EV97+EX97+EZ97+FB97+FD97+FF97+FH97+FJ97+FL97+FN97+FP97+FR97+FT97+FV97+FX97+FZ97+GB97+GD97+GF97</f>
        <v>0</v>
      </c>
      <c r="Q97" s="99">
        <f>P97-GO97</f>
        <v>0</v>
      </c>
      <c r="R97" s="102">
        <f>ROUNDUP(COUNTIF(T97:U97,"&gt; 0")/2,0)</f>
        <v>0</v>
      </c>
      <c r="S97" s="17" t="str">
        <f>IF(R97=0,"-",IF(R97-X97&gt;8,M97/(8+X97),M97/R97))</f>
        <v>-</v>
      </c>
      <c r="T97" s="102" t="str">
        <f>IFERROR(VLOOKUP(D97,'Ласт турнир'!A$2:C$129,2,FALSE),"")</f>
        <v/>
      </c>
      <c r="U97" s="14">
        <f>IFERROR(VLOOKUP(D97,'Ласт турнир'!A$2:C$129,3,FALSE),0)</f>
        <v>0</v>
      </c>
      <c r="V97" s="176"/>
      <c r="W97" s="177" t="str">
        <f>IF(GP97=0," ",IF(GP97-V97=0," ",GP97-V97))</f>
        <v xml:space="preserve"> </v>
      </c>
      <c r="X97" s="178"/>
    </row>
    <row r="98" spans="3:24" x14ac:dyDescent="0.25">
      <c r="C98" s="168">
        <f>C97+1</f>
        <v>17</v>
      </c>
      <c r="D98" s="3" t="s">
        <v>129</v>
      </c>
      <c r="E98" s="7">
        <v>5</v>
      </c>
      <c r="F98" s="26" t="s">
        <v>807</v>
      </c>
      <c r="G98" s="29" t="str">
        <f>TEXT(E98,"0,0") &amp; F98</f>
        <v>5,0</v>
      </c>
      <c r="H98" s="2">
        <f>IF(M98&gt;0,1,0)</f>
        <v>0</v>
      </c>
      <c r="I98" s="2">
        <f>IF(F98="",E98,E98+0.1)</f>
        <v>5</v>
      </c>
      <c r="J98" s="12"/>
      <c r="K98" s="18" t="str">
        <f>IF(M98 &gt; 0, K97+1, "n/a")</f>
        <v>n/a</v>
      </c>
      <c r="L98" s="11" t="str">
        <f>IF(V98=0," ",IF(V98-K98=0," ",V98-K98))</f>
        <v xml:space="preserve"> </v>
      </c>
      <c r="M98" s="27">
        <f>U98</f>
        <v>0</v>
      </c>
      <c r="N98" s="13">
        <f>M98-X98</f>
        <v>0</v>
      </c>
      <c r="O98" s="14" t="str">
        <f>IF(SUMIF(T98:U98,"&lt;0")&lt;&gt;0,SUMIF(T98:U98,"&lt;0")*(-1)," ")</f>
        <v xml:space="preserve"> </v>
      </c>
      <c r="P98" s="15">
        <f>AB98+AD98+AF98+AH98+AJ98+AL98+AN98+AP98+AR98+AT98+AV98+AX98+AZ98+BB98+BD98+BF98+BH98+BJ98+BL98+BN98+BP98+BR98+BT98+BV98+BX98+BZ98+CB98+CD98+CF98+CH98+CJ98+CL98+CN98+CP98+CR98+CT98+CV98+CX98+CZ98+DB98+DD98+DF98+DH98+DJ98+DL98+DN98+DP98+DR98+DT98+DV98+DX98+DZ98+EB98+ED98+EF98+EH98+EJ98+EL98+EN98+EP98+ER98+ET98+EV98+EX98+EZ98+FB98+FD98+FF98+FH98+FJ98+FL98+FN98+FP98+FR98+FT98+FV98+FX98+FZ98+GB98+GD98+GF98</f>
        <v>0</v>
      </c>
      <c r="Q98" s="99">
        <f>P98-GO98</f>
        <v>0</v>
      </c>
      <c r="R98" s="102">
        <f>ROUNDUP(COUNTIF(T98:U98,"&gt; 0")/2,0)</f>
        <v>0</v>
      </c>
      <c r="S98" s="17" t="str">
        <f>IF(R98=0,"-",IF(R98-X98&gt;8,M98/(8+X98),M98/R98))</f>
        <v>-</v>
      </c>
      <c r="T98" s="102" t="str">
        <f>IFERROR(VLOOKUP(D98,'Ласт турнир'!A$2:C$129,2,FALSE),"")</f>
        <v/>
      </c>
      <c r="U98" s="14">
        <f>IFERROR(VLOOKUP(D98,'Ласт турнир'!A$2:C$129,3,FALSE),0)</f>
        <v>0</v>
      </c>
      <c r="V98" s="176"/>
      <c r="W98" s="177" t="str">
        <f>IF(GP98=0," ",IF(GP98-V98=0," ",GP98-V98))</f>
        <v xml:space="preserve"> </v>
      </c>
      <c r="X98" s="178"/>
    </row>
    <row r="99" spans="3:24" x14ac:dyDescent="0.25">
      <c r="C99" s="168">
        <f>C98+1</f>
        <v>18</v>
      </c>
      <c r="D99" s="3" t="s">
        <v>141</v>
      </c>
      <c r="E99" s="7">
        <v>5</v>
      </c>
      <c r="F99" s="26" t="s">
        <v>807</v>
      </c>
      <c r="G99" s="29" t="str">
        <f>TEXT(E99,"0,0") &amp; F99</f>
        <v>5,0</v>
      </c>
      <c r="H99" s="2">
        <f>IF(M99&gt;0,1,0)</f>
        <v>0</v>
      </c>
      <c r="I99" s="2">
        <f>IF(F99="",E99,E99+0.1)</f>
        <v>5</v>
      </c>
      <c r="J99" s="12"/>
      <c r="K99" s="18" t="str">
        <f>IF(M99 &gt; 0, K98+1, "n/a")</f>
        <v>n/a</v>
      </c>
      <c r="L99" s="11" t="str">
        <f>IF(V99=0," ",IF(V99-K99=0," ",V99-K99))</f>
        <v xml:space="preserve"> </v>
      </c>
      <c r="M99" s="27">
        <f>U99</f>
        <v>0</v>
      </c>
      <c r="N99" s="13">
        <f>M99-X99</f>
        <v>0</v>
      </c>
      <c r="O99" s="14" t="str">
        <f>IF(SUMIF(T99:U99,"&lt;0")&lt;&gt;0,SUMIF(T99:U99,"&lt;0")*(-1)," ")</f>
        <v xml:space="preserve"> </v>
      </c>
      <c r="P99" s="15">
        <f>AB99+AD99+AF99+AH99+AJ99+AL99+AN99+AP99+AR99+AT99+AV99+AX99+AZ99+BB99+BD99+BF99+BH99+BJ99+BL99+BN99+BP99+BR99+BT99+BV99+BX99+BZ99+CB99+CD99+CF99+CH99+CJ99+CL99+CN99+CP99+CR99+CT99+CV99+CX99+CZ99+DB99+DD99+DF99+DH99+DJ99+DL99+DN99+DP99+DR99+DT99+DV99+DX99+DZ99+EB99+ED99+EF99+EH99+EJ99+EL99+EN99+EP99+ER99+ET99+EV99+EX99+EZ99+FB99+FD99+FF99+FH99+FJ99+FL99+FN99+FP99+FR99+FT99+FV99+FX99+FZ99+GB99+GD99+GF99</f>
        <v>0</v>
      </c>
      <c r="Q99" s="99">
        <f>P99-GO99</f>
        <v>0</v>
      </c>
      <c r="R99" s="102">
        <f>ROUNDUP(COUNTIF(T99:U99,"&gt; 0")/2,0)</f>
        <v>0</v>
      </c>
      <c r="S99" s="17" t="str">
        <f>IF(R99=0,"-",IF(R99-X99&gt;8,M99/(8+X99),M99/R99))</f>
        <v>-</v>
      </c>
      <c r="T99" s="102" t="str">
        <f>IFERROR(VLOOKUP(D99,'Ласт турнир'!A$2:C$129,2,FALSE),"")</f>
        <v/>
      </c>
      <c r="U99" s="14">
        <f>IFERROR(VLOOKUP(D99,'Ласт турнир'!A$2:C$129,3,FALSE),0)</f>
        <v>0</v>
      </c>
      <c r="V99" s="176"/>
      <c r="W99" s="177" t="str">
        <f>IF(GP99=0," ",IF(GP99-V99=0," ",GP99-V99))</f>
        <v xml:space="preserve"> </v>
      </c>
      <c r="X99" s="178"/>
    </row>
    <row r="100" spans="3:24" x14ac:dyDescent="0.25">
      <c r="C100" s="168">
        <f>C99+1</f>
        <v>19</v>
      </c>
      <c r="D100" s="3" t="s">
        <v>142</v>
      </c>
      <c r="E100" s="7">
        <v>5</v>
      </c>
      <c r="F100" s="26" t="s">
        <v>807</v>
      </c>
      <c r="G100" s="29" t="str">
        <f>TEXT(E100,"0,0") &amp; F100</f>
        <v>5,0</v>
      </c>
      <c r="H100" s="2">
        <f>IF(M100&gt;0,1,0)</f>
        <v>0</v>
      </c>
      <c r="I100" s="2">
        <f>IF(F100="",E100,E100+0.1)</f>
        <v>5</v>
      </c>
      <c r="J100" s="12"/>
      <c r="K100" s="18" t="str">
        <f>IF(M100 &gt; 0, K99+1, "n/a")</f>
        <v>n/a</v>
      </c>
      <c r="L100" s="11" t="str">
        <f>IF(V100=0," ",IF(V100-K100=0," ",V100-K100))</f>
        <v xml:space="preserve"> </v>
      </c>
      <c r="M100" s="27">
        <f>U100</f>
        <v>0</v>
      </c>
      <c r="N100" s="13">
        <f>M100-X100</f>
        <v>0</v>
      </c>
      <c r="O100" s="14" t="str">
        <f>IF(SUMIF(T100:U100,"&lt;0")&lt;&gt;0,SUMIF(T100:U100,"&lt;0")*(-1)," ")</f>
        <v xml:space="preserve"> </v>
      </c>
      <c r="P100" s="15">
        <f>AB100+AD100+AF100+AH100+AJ100+AL100+AN100+AP100+AR100+AT100+AV100+AX100+AZ100+BB100+BD100+BF100+BH100+BJ100+BL100+BN100+BP100+BR100+BT100+BV100+BX100+BZ100+CB100+CD100+CF100+CH100+CJ100+CL100+CN100+CP100+CR100+CT100+CV100+CX100+CZ100+DB100+DD100+DF100+DH100+DJ100+DL100+DN100+DP100+DR100+DT100+DV100+DX100+DZ100+EB100+ED100+EF100+EH100+EJ100+EL100+EN100+EP100+ER100+ET100+EV100+EX100+EZ100+FB100+FD100+FF100+FH100+FJ100+FL100+FN100+FP100+FR100+FT100+FV100+FX100+FZ100+GB100+GD100+GF100</f>
        <v>0</v>
      </c>
      <c r="Q100" s="99">
        <f>P100-GO100</f>
        <v>0</v>
      </c>
      <c r="R100" s="102">
        <f>ROUNDUP(COUNTIF(T100:U100,"&gt; 0")/2,0)</f>
        <v>0</v>
      </c>
      <c r="S100" s="17" t="str">
        <f>IF(R100=0,"-",IF(R100-X100&gt;8,M100/(8+X100),M100/R100))</f>
        <v>-</v>
      </c>
      <c r="T100" s="102" t="str">
        <f>IFERROR(VLOOKUP(D100,'Ласт турнир'!A$2:C$129,2,FALSE),"")</f>
        <v/>
      </c>
      <c r="U100" s="14">
        <f>IFERROR(VLOOKUP(D100,'Ласт турнир'!A$2:C$129,3,FALSE),0)</f>
        <v>0</v>
      </c>
      <c r="V100" s="176"/>
      <c r="W100" s="177" t="str">
        <f>IF(GP100=0," ",IF(GP100-V100=0," ",GP100-V100))</f>
        <v xml:space="preserve"> </v>
      </c>
      <c r="X100" s="178"/>
    </row>
    <row r="101" spans="3:24" x14ac:dyDescent="0.25">
      <c r="C101" s="168">
        <f>C100+1</f>
        <v>20</v>
      </c>
      <c r="D101" s="3" t="s">
        <v>781</v>
      </c>
      <c r="E101" s="7">
        <v>5</v>
      </c>
      <c r="F101" s="26" t="s">
        <v>807</v>
      </c>
      <c r="G101" s="29" t="str">
        <f>TEXT(E101,"0,0") &amp; F101</f>
        <v>5,0</v>
      </c>
      <c r="H101" s="2">
        <f>IF(M101&gt;0,1,0)</f>
        <v>0</v>
      </c>
      <c r="I101" s="2">
        <f>IF(F101="",E101,E101+0.1)</f>
        <v>5</v>
      </c>
      <c r="J101" s="12"/>
      <c r="K101" s="18" t="str">
        <f>IF(M101 &gt; 0, K100+1, "n/a")</f>
        <v>n/a</v>
      </c>
      <c r="L101" s="11" t="str">
        <f>IF(V101=0," ",IF(V101-K101=0," ",V101-K101))</f>
        <v xml:space="preserve"> </v>
      </c>
      <c r="M101" s="27">
        <f>U101</f>
        <v>0</v>
      </c>
      <c r="N101" s="13">
        <f>M101-X101</f>
        <v>0</v>
      </c>
      <c r="O101" s="14" t="str">
        <f>IF(SUMIF(T101:U101,"&lt;0")&lt;&gt;0,SUMIF(T101:U101,"&lt;0")*(-1)," ")</f>
        <v xml:space="preserve"> </v>
      </c>
      <c r="P101" s="15">
        <f>AB101+AD101+AF101+AH101+AJ101+AL101+AN101+AP101+AR101+AT101+AV101+AX101+AZ101+BB101+BD101+BF101+BH101+BJ101+BL101+BN101+BP101+BR101+BT101+BV101+BX101+BZ101+CB101+CD101+CF101+CH101+CJ101+CL101+CN101+CP101+CR101+CT101+CV101+CX101+CZ101+DB101+DD101+DF101+DH101+DJ101+DL101+DN101+DP101+DR101+DT101+DV101+DX101+DZ101+EB101+ED101+EF101+EH101+EJ101+EL101+EN101+EP101+ER101+ET101+EV101+EX101+EZ101+FB101+FD101+FF101+FH101+FJ101+FL101+FN101+FP101+FR101+FT101+FV101+FX101+FZ101+GB101+GD101+GF101</f>
        <v>0</v>
      </c>
      <c r="Q101" s="99">
        <f>P101-GO101</f>
        <v>0</v>
      </c>
      <c r="R101" s="102">
        <f>ROUNDUP(COUNTIF(T101:U101,"&gt; 0")/2,0)</f>
        <v>0</v>
      </c>
      <c r="S101" s="17" t="str">
        <f>IF(R101=0,"-",IF(R101-X101&gt;8,M101/(8+X101),M101/R101))</f>
        <v>-</v>
      </c>
      <c r="T101" s="102" t="str">
        <f>IFERROR(VLOOKUP(D101,'Ласт турнир'!A$2:C$129,2,FALSE),"")</f>
        <v/>
      </c>
      <c r="U101" s="14">
        <f>IFERROR(VLOOKUP(D101,'Ласт турнир'!A$2:C$129,3,FALSE),0)</f>
        <v>0</v>
      </c>
      <c r="V101" s="176"/>
      <c r="W101" s="177" t="str">
        <f>IF(GP101=0," ",IF(GP101-V101=0," ",GP101-V101))</f>
        <v xml:space="preserve"> </v>
      </c>
      <c r="X101" s="178"/>
    </row>
    <row r="102" spans="3:24" x14ac:dyDescent="0.25">
      <c r="C102" s="168">
        <f>C101+1</f>
        <v>21</v>
      </c>
      <c r="D102" s="3" t="s">
        <v>153</v>
      </c>
      <c r="E102" s="7">
        <v>5</v>
      </c>
      <c r="F102" s="26" t="s">
        <v>807</v>
      </c>
      <c r="G102" s="29" t="str">
        <f>TEXT(E102,"0,0") &amp; F102</f>
        <v>5,0</v>
      </c>
      <c r="H102" s="2">
        <f>IF(M102&gt;0,1,0)</f>
        <v>0</v>
      </c>
      <c r="I102" s="2">
        <f>IF(F102="",E102,E102+0.1)</f>
        <v>5</v>
      </c>
      <c r="J102" s="12"/>
      <c r="K102" s="18" t="str">
        <f>IF(M102 &gt; 0, K101+1, "n/a")</f>
        <v>n/a</v>
      </c>
      <c r="L102" s="11" t="str">
        <f>IF(V102=0," ",IF(V102-K102=0," ",V102-K102))</f>
        <v xml:space="preserve"> </v>
      </c>
      <c r="M102" s="27">
        <f>U102</f>
        <v>0</v>
      </c>
      <c r="N102" s="13">
        <f>M102-X102</f>
        <v>0</v>
      </c>
      <c r="O102" s="14" t="str">
        <f>IF(SUMIF(T102:U102,"&lt;0")&lt;&gt;0,SUMIF(T102:U102,"&lt;0")*(-1)," ")</f>
        <v xml:space="preserve"> </v>
      </c>
      <c r="P102" s="15">
        <f>AB102+AD102+AF102+AH102+AJ102+AL102+AN102+AP102+AR102+AT102+AV102+AX102+AZ102+BB102+BD102+BF102+BH102+BJ102+BL102+BN102+BP102+BR102+BT102+BV102+BX102+BZ102+CB102+CD102+CF102+CH102+CJ102+CL102+CN102+CP102+CR102+CT102+CV102+CX102+CZ102+DB102+DD102+DF102+DH102+DJ102+DL102+DN102+DP102+DR102+DT102+DV102+DX102+DZ102+EB102+ED102+EF102+EH102+EJ102+EL102+EN102+EP102+ER102+ET102+EV102+EX102+EZ102+FB102+FD102+FF102+FH102+FJ102+FL102+FN102+FP102+FR102+FT102+FV102+FX102+FZ102+GB102+GD102+GF102</f>
        <v>0</v>
      </c>
      <c r="Q102" s="99">
        <f>P102-GO102</f>
        <v>0</v>
      </c>
      <c r="R102" s="102">
        <f>ROUNDUP(COUNTIF(T102:U102,"&gt; 0")/2,0)</f>
        <v>0</v>
      </c>
      <c r="S102" s="17" t="str">
        <f>IF(R102=0,"-",IF(R102-X102&gt;8,M102/(8+X102),M102/R102))</f>
        <v>-</v>
      </c>
      <c r="T102" s="102" t="str">
        <f>IFERROR(VLOOKUP(D102,'Ласт турнир'!A$2:C$129,2,FALSE),"")</f>
        <v/>
      </c>
      <c r="U102" s="14">
        <f>IFERROR(VLOOKUP(D102,'Ласт турнир'!A$2:C$129,3,FALSE),0)</f>
        <v>0</v>
      </c>
      <c r="V102" s="176"/>
      <c r="W102" s="177" t="str">
        <f>IF(GP102=0," ",IF(GP102-V102=0," ",GP102-V102))</f>
        <v xml:space="preserve"> </v>
      </c>
      <c r="X102" s="178"/>
    </row>
    <row r="103" spans="3:24" x14ac:dyDescent="0.25">
      <c r="C103" s="168">
        <f>C102+1</f>
        <v>22</v>
      </c>
      <c r="D103" s="3" t="s">
        <v>770</v>
      </c>
      <c r="E103" s="7">
        <v>4.5</v>
      </c>
      <c r="F103" s="26" t="s">
        <v>808</v>
      </c>
      <c r="G103" s="29" t="str">
        <f>TEXT(E103,"0,0") &amp; F103</f>
        <v>4,5*</v>
      </c>
      <c r="H103" s="2">
        <f>IF(M103&gt;0,1,0)</f>
        <v>0</v>
      </c>
      <c r="I103" s="2">
        <f>IF(F103="",E103,E103+0.1)</f>
        <v>4.5999999999999996</v>
      </c>
      <c r="J103" s="12"/>
      <c r="K103" s="18" t="str">
        <f>IF(M103 &gt; 0, K102+1, "n/a")</f>
        <v>n/a</v>
      </c>
      <c r="L103" s="11" t="str">
        <f>IF(V103=0," ",IF(V103-K103=0," ",V103-K103))</f>
        <v xml:space="preserve"> </v>
      </c>
      <c r="M103" s="27">
        <f>U103</f>
        <v>0</v>
      </c>
      <c r="N103" s="13">
        <f>M103-X103</f>
        <v>0</v>
      </c>
      <c r="O103" s="14" t="str">
        <f>IF(SUMIF(T103:U103,"&lt;0")&lt;&gt;0,SUMIF(T103:U103,"&lt;0")*(-1)," ")</f>
        <v xml:space="preserve"> </v>
      </c>
      <c r="P103" s="15">
        <f>AB103+AD103+AF103+AH103+AJ103+AL103+AN103+AP103+AR103+AT103+AV103+AX103+AZ103+BB103+BD103+BF103+BH103+BJ103+BL103+BN103+BP103+BR103+BT103+BV103+BX103+BZ103+CB103+CD103+CF103+CH103+CJ103+CL103+CN103+CP103+CR103+CT103+CV103+CX103+CZ103+DB103+DD103+DF103+DH103+DJ103+DL103+DN103+DP103+DR103+DT103+DV103+DX103+DZ103+EB103+ED103+EF103+EH103+EJ103+EL103+EN103+EP103+ER103+ET103+EV103+EX103+EZ103+FB103+FD103+FF103+FH103+FJ103+FL103+FN103+FP103+FR103+FT103+FV103+FX103+FZ103+GB103+GD103+GF103</f>
        <v>0</v>
      </c>
      <c r="Q103" s="99">
        <f>P103-GO103</f>
        <v>0</v>
      </c>
      <c r="R103" s="102">
        <f>ROUNDUP(COUNTIF(T103:U103,"&gt; 0")/2,0)</f>
        <v>0</v>
      </c>
      <c r="S103" s="17" t="str">
        <f>IF(R103=0,"-",IF(R103-X103&gt;8,M103/(8+X103),M103/R103))</f>
        <v>-</v>
      </c>
      <c r="T103" s="102" t="str">
        <f>IFERROR(VLOOKUP(D103,'Ласт турнир'!A$2:C$129,2,FALSE),"")</f>
        <v/>
      </c>
      <c r="U103" s="14">
        <f>IFERROR(VLOOKUP(D103,'Ласт турнир'!A$2:C$129,3,FALSE),0)</f>
        <v>0</v>
      </c>
      <c r="V103" s="176"/>
      <c r="W103" s="177" t="str">
        <f>IF(GP103=0," ",IF(GP103-V103=0," ",GP103-V103))</f>
        <v xml:space="preserve"> </v>
      </c>
      <c r="X103" s="178"/>
    </row>
    <row r="104" spans="3:24" x14ac:dyDescent="0.25">
      <c r="C104" s="168">
        <f>C103+1</f>
        <v>23</v>
      </c>
      <c r="D104" s="3" t="s">
        <v>771</v>
      </c>
      <c r="E104" s="7">
        <v>4.5</v>
      </c>
      <c r="F104" s="26" t="s">
        <v>808</v>
      </c>
      <c r="G104" s="29" t="str">
        <f>TEXT(E104,"0,0") &amp; F104</f>
        <v>4,5*</v>
      </c>
      <c r="H104" s="2">
        <f>IF(M104&gt;0,1,0)</f>
        <v>0</v>
      </c>
      <c r="I104" s="2">
        <f>IF(F104="",E104,E104+0.1)</f>
        <v>4.5999999999999996</v>
      </c>
      <c r="J104" s="12"/>
      <c r="K104" s="18" t="str">
        <f>IF(M104 &gt; 0, K103+1, "n/a")</f>
        <v>n/a</v>
      </c>
      <c r="L104" s="11" t="str">
        <f>IF(V104=0," ",IF(V104-K104=0," ",V104-K104))</f>
        <v xml:space="preserve"> </v>
      </c>
      <c r="M104" s="27">
        <f>U104</f>
        <v>0</v>
      </c>
      <c r="N104" s="13">
        <f>M104-X104</f>
        <v>0</v>
      </c>
      <c r="O104" s="14" t="str">
        <f>IF(SUMIF(T104:U104,"&lt;0")&lt;&gt;0,SUMIF(T104:U104,"&lt;0")*(-1)," ")</f>
        <v xml:space="preserve"> </v>
      </c>
      <c r="P104" s="15">
        <f>AB104+AD104+AF104+AH104+AJ104+AL104+AN104+AP104+AR104+AT104+AV104+AX104+AZ104+BB104+BD104+BF104+BH104+BJ104+BL104+BN104+BP104+BR104+BT104+BV104+BX104+BZ104+CB104+CD104+CF104+CH104+CJ104+CL104+CN104+CP104+CR104+CT104+CV104+CX104+CZ104+DB104+DD104+DF104+DH104+DJ104+DL104+DN104+DP104+DR104+DT104+DV104+DX104+DZ104+EB104+ED104+EF104+EH104+EJ104+EL104+EN104+EP104+ER104+ET104+EV104+EX104+EZ104+FB104+FD104+FF104+FH104+FJ104+FL104+FN104+FP104+FR104+FT104+FV104+FX104+FZ104+GB104+GD104+GF104</f>
        <v>0</v>
      </c>
      <c r="Q104" s="99">
        <f>P104-GO104</f>
        <v>0</v>
      </c>
      <c r="R104" s="102">
        <f>ROUNDUP(COUNTIF(T104:U104,"&gt; 0")/2,0)</f>
        <v>0</v>
      </c>
      <c r="S104" s="17" t="str">
        <f>IF(R104=0,"-",IF(R104-X104&gt;8,M104/(8+X104),M104/R104))</f>
        <v>-</v>
      </c>
      <c r="T104" s="102" t="str">
        <f>IFERROR(VLOOKUP(D104,'Ласт турнир'!A$2:C$129,2,FALSE),"")</f>
        <v/>
      </c>
      <c r="U104" s="14">
        <f>IFERROR(VLOOKUP(D104,'Ласт турнир'!A$2:C$129,3,FALSE),0)</f>
        <v>0</v>
      </c>
      <c r="V104" s="176"/>
      <c r="W104" s="177" t="str">
        <f>IF(GP104=0," ",IF(GP104-V104=0," ",GP104-V104))</f>
        <v xml:space="preserve"> </v>
      </c>
      <c r="X104" s="178"/>
    </row>
    <row r="105" spans="3:24" x14ac:dyDescent="0.25">
      <c r="C105" s="168">
        <f>C104+1</f>
        <v>24</v>
      </c>
      <c r="D105" s="3" t="s">
        <v>768</v>
      </c>
      <c r="E105" s="7">
        <v>4.5</v>
      </c>
      <c r="F105" s="26" t="s">
        <v>808</v>
      </c>
      <c r="G105" s="29" t="str">
        <f>TEXT(E105,"0,0") &amp; F105</f>
        <v>4,5*</v>
      </c>
      <c r="H105" s="2">
        <f>IF(M105&gt;0,1,0)</f>
        <v>0</v>
      </c>
      <c r="I105" s="2">
        <f>IF(F105="",E105,E105+0.1)</f>
        <v>4.5999999999999996</v>
      </c>
      <c r="J105" s="12"/>
      <c r="K105" s="18" t="str">
        <f>IF(M105 &gt; 0, K104+1, "n/a")</f>
        <v>n/a</v>
      </c>
      <c r="L105" s="11" t="str">
        <f>IF(V105=0," ",IF(V105-K105=0," ",V105-K105))</f>
        <v xml:space="preserve"> </v>
      </c>
      <c r="M105" s="27">
        <f>U105</f>
        <v>0</v>
      </c>
      <c r="N105" s="13">
        <f>M105-X105</f>
        <v>0</v>
      </c>
      <c r="O105" s="14" t="str">
        <f>IF(SUMIF(T105:U105,"&lt;0")&lt;&gt;0,SUMIF(T105:U105,"&lt;0")*(-1)," ")</f>
        <v xml:space="preserve"> </v>
      </c>
      <c r="P105" s="15">
        <f>AB105+AD105+AF105+AH105+AJ105+AL105+AN105+AP105+AR105+AT105+AV105+AX105+AZ105+BB105+BD105+BF105+BH105+BJ105+BL105+BN105+BP105+BR105+BT105+BV105+BX105+BZ105+CB105+CD105+CF105+CH105+CJ105+CL105+CN105+CP105+CR105+CT105+CV105+CX105+CZ105+DB105+DD105+DF105+DH105+DJ105+DL105+DN105+DP105+DR105+DT105+DV105+DX105+DZ105+EB105+ED105+EF105+EH105+EJ105+EL105+EN105+EP105+ER105+ET105+EV105+EX105+EZ105+FB105+FD105+FF105+FH105+FJ105+FL105+FN105+FP105+FR105+FT105+FV105+FX105+FZ105+GB105+GD105+GF105</f>
        <v>0</v>
      </c>
      <c r="Q105" s="99">
        <f>P105-GO105</f>
        <v>0</v>
      </c>
      <c r="R105" s="102">
        <f>ROUNDUP(COUNTIF(T105:U105,"&gt; 0")/2,0)</f>
        <v>0</v>
      </c>
      <c r="S105" s="17" t="str">
        <f>IF(R105=0,"-",IF(R105-X105&gt;8,M105/(8+X105),M105/R105))</f>
        <v>-</v>
      </c>
      <c r="T105" s="102" t="str">
        <f>IFERROR(VLOOKUP(D105,'Ласт турнир'!A$2:C$129,2,FALSE),"")</f>
        <v/>
      </c>
      <c r="U105" s="14">
        <f>IFERROR(VLOOKUP(D105,'Ласт турнир'!A$2:C$129,3,FALSE),0)</f>
        <v>0</v>
      </c>
      <c r="V105" s="176"/>
      <c r="W105" s="177" t="str">
        <f>IF(GP105=0," ",IF(GP105-V105=0," ",GP105-V105))</f>
        <v xml:space="preserve"> </v>
      </c>
      <c r="X105" s="178"/>
    </row>
    <row r="106" spans="3:24" x14ac:dyDescent="0.25">
      <c r="C106" s="168">
        <f>C105+1</f>
        <v>25</v>
      </c>
      <c r="D106" s="3" t="s">
        <v>146</v>
      </c>
      <c r="E106" s="7">
        <v>4.5</v>
      </c>
      <c r="F106" s="26" t="s">
        <v>808</v>
      </c>
      <c r="G106" s="29" t="str">
        <f>TEXT(E106,"0,0") &amp; F106</f>
        <v>4,5*</v>
      </c>
      <c r="H106" s="2">
        <f>IF(M106&gt;0,1,0)</f>
        <v>0</v>
      </c>
      <c r="I106" s="2">
        <f>IF(F106="",E106,E106+0.1)</f>
        <v>4.5999999999999996</v>
      </c>
      <c r="J106" s="12"/>
      <c r="K106" s="18" t="str">
        <f>IF(M106 &gt; 0, K105+1, "n/a")</f>
        <v>n/a</v>
      </c>
      <c r="L106" s="11" t="str">
        <f>IF(V106=0," ",IF(V106-K106=0," ",V106-K106))</f>
        <v xml:space="preserve"> </v>
      </c>
      <c r="M106" s="27">
        <f>U106</f>
        <v>0</v>
      </c>
      <c r="N106" s="13">
        <f>M106-X106</f>
        <v>0</v>
      </c>
      <c r="O106" s="14" t="str">
        <f>IF(SUMIF(T106:U106,"&lt;0")&lt;&gt;0,SUMIF(T106:U106,"&lt;0")*(-1)," ")</f>
        <v xml:space="preserve"> </v>
      </c>
      <c r="P106" s="15">
        <f>AB106+AD106+AF106+AH106+AJ106+AL106+AN106+AP106+AR106+AT106+AV106+AX106+AZ106+BB106+BD106+BF106+BH106+BJ106+BL106+BN106+BP106+BR106+BT106+BV106+BX106+BZ106+CB106+CD106+CF106+CH106+CJ106+CL106+CN106+CP106+CR106+CT106+CV106+CX106+CZ106+DB106+DD106+DF106+DH106+DJ106+DL106+DN106+DP106+DR106+DT106+DV106+DX106+DZ106+EB106+ED106+EF106+EH106+EJ106+EL106+EN106+EP106+ER106+ET106+EV106+EX106+EZ106+FB106+FD106+FF106+FH106+FJ106+FL106+FN106+FP106+FR106+FT106+FV106+FX106+FZ106+GB106+GD106+GF106</f>
        <v>0</v>
      </c>
      <c r="Q106" s="99">
        <f>P106-GO106</f>
        <v>0</v>
      </c>
      <c r="R106" s="102">
        <f>ROUNDUP(COUNTIF(T106:U106,"&gt; 0")/2,0)</f>
        <v>0</v>
      </c>
      <c r="S106" s="17" t="str">
        <f>IF(R106=0,"-",IF(R106-X106&gt;8,M106/(8+X106),M106/R106))</f>
        <v>-</v>
      </c>
      <c r="T106" s="102" t="str">
        <f>IFERROR(VLOOKUP(D106,'Ласт турнир'!A$2:C$129,2,FALSE),"")</f>
        <v/>
      </c>
      <c r="U106" s="14">
        <f>IFERROR(VLOOKUP(D106,'Ласт турнир'!A$2:C$129,3,FALSE),0)</f>
        <v>0</v>
      </c>
      <c r="V106" s="176"/>
      <c r="W106" s="177" t="str">
        <f>IF(GP106=0," ",IF(GP106-V106=0," ",GP106-V106))</f>
        <v xml:space="preserve"> </v>
      </c>
      <c r="X106" s="178"/>
    </row>
    <row r="107" spans="3:24" x14ac:dyDescent="0.25">
      <c r="C107" s="168">
        <f>C106+1</f>
        <v>26</v>
      </c>
      <c r="D107" s="3" t="s">
        <v>131</v>
      </c>
      <c r="E107" s="7">
        <v>4.5</v>
      </c>
      <c r="F107" s="26" t="s">
        <v>808</v>
      </c>
      <c r="G107" s="29" t="str">
        <f>TEXT(E107,"0,0") &amp; F107</f>
        <v>4,5*</v>
      </c>
      <c r="H107" s="2">
        <f>IF(M107&gt;0,1,0)</f>
        <v>0</v>
      </c>
      <c r="I107" s="2">
        <f>IF(F107="",E107,E107+0.1)</f>
        <v>4.5999999999999996</v>
      </c>
      <c r="J107" s="12"/>
      <c r="K107" s="18" t="str">
        <f>IF(M107 &gt; 0, K106+1, "n/a")</f>
        <v>n/a</v>
      </c>
      <c r="L107" s="11" t="str">
        <f>IF(V107=0," ",IF(V107-K107=0," ",V107-K107))</f>
        <v xml:space="preserve"> </v>
      </c>
      <c r="M107" s="27">
        <f>U107</f>
        <v>0</v>
      </c>
      <c r="N107" s="13">
        <f>M107-X107</f>
        <v>0</v>
      </c>
      <c r="O107" s="14" t="str">
        <f>IF(SUMIF(T107:U107,"&lt;0")&lt;&gt;0,SUMIF(T107:U107,"&lt;0")*(-1)," ")</f>
        <v xml:space="preserve"> </v>
      </c>
      <c r="P107" s="15">
        <f>AB107+AD107+AF107+AH107+AJ107+AL107+AN107+AP107+AR107+AT107+AV107+AX107+AZ107+BB107+BD107+BF107+BH107+BJ107+BL107+BN107+BP107+BR107+BT107+BV107+BX107+BZ107+CB107+CD107+CF107+CH107+CJ107+CL107+CN107+CP107+CR107+CT107+CV107+CX107+CZ107+DB107+DD107+DF107+DH107+DJ107+DL107+DN107+DP107+DR107+DT107+DV107+DX107+DZ107+EB107+ED107+EF107+EH107+EJ107+EL107+EN107+EP107+ER107+ET107+EV107+EX107+EZ107+FB107+FD107+FF107+FH107+FJ107+FL107+FN107+FP107+FR107+FT107+FV107+FX107+FZ107+GB107+GD107+GF107</f>
        <v>0</v>
      </c>
      <c r="Q107" s="99">
        <f>P107-GO107</f>
        <v>0</v>
      </c>
      <c r="R107" s="102">
        <f>ROUNDUP(COUNTIF(T107:U107,"&gt; 0")/2,0)</f>
        <v>0</v>
      </c>
      <c r="S107" s="17" t="str">
        <f>IF(R107=0,"-",IF(R107-X107&gt;8,M107/(8+X107),M107/R107))</f>
        <v>-</v>
      </c>
      <c r="T107" s="102" t="str">
        <f>IFERROR(VLOOKUP(D107,'Ласт турнир'!A$2:C$129,2,FALSE),"")</f>
        <v/>
      </c>
      <c r="U107" s="14">
        <f>IFERROR(VLOOKUP(D107,'Ласт турнир'!A$2:C$129,3,FALSE),0)</f>
        <v>0</v>
      </c>
      <c r="V107" s="176"/>
      <c r="W107" s="177" t="str">
        <f>IF(GP107=0," ",IF(GP107-V107=0," ",GP107-V107))</f>
        <v xml:space="preserve"> </v>
      </c>
      <c r="X107" s="178"/>
    </row>
    <row r="108" spans="3:24" x14ac:dyDescent="0.25">
      <c r="C108" s="168">
        <f>C107+1</f>
        <v>27</v>
      </c>
      <c r="D108" s="3" t="s">
        <v>149</v>
      </c>
      <c r="E108" s="7">
        <v>4.5</v>
      </c>
      <c r="F108" s="26" t="s">
        <v>808</v>
      </c>
      <c r="G108" s="29" t="str">
        <f>TEXT(E108,"0,0") &amp; F108</f>
        <v>4,5*</v>
      </c>
      <c r="H108" s="2">
        <f>IF(M108&gt;0,1,0)</f>
        <v>0</v>
      </c>
      <c r="I108" s="2">
        <f>IF(F108="",E108,E108+0.1)</f>
        <v>4.5999999999999996</v>
      </c>
      <c r="J108" s="12"/>
      <c r="K108" s="18" t="str">
        <f>IF(M108 &gt; 0, K107+1, "n/a")</f>
        <v>n/a</v>
      </c>
      <c r="L108" s="11" t="str">
        <f>IF(V108=0," ",IF(V108-K108=0," ",V108-K108))</f>
        <v xml:space="preserve"> </v>
      </c>
      <c r="M108" s="27">
        <f>U108</f>
        <v>0</v>
      </c>
      <c r="N108" s="13">
        <f>M108-X108</f>
        <v>0</v>
      </c>
      <c r="O108" s="14" t="str">
        <f>IF(SUMIF(T108:U108,"&lt;0")&lt;&gt;0,SUMIF(T108:U108,"&lt;0")*(-1)," ")</f>
        <v xml:space="preserve"> </v>
      </c>
      <c r="P108" s="15">
        <f>AB108+AD108+AF108+AH108+AJ108+AL108+AN108+AP108+AR108+AT108+AV108+AX108+AZ108+BB108+BD108+BF108+BH108+BJ108+BL108+BN108+BP108+BR108+BT108+BV108+BX108+BZ108+CB108+CD108+CF108+CH108+CJ108+CL108+CN108+CP108+CR108+CT108+CV108+CX108+CZ108+DB108+DD108+DF108+DH108+DJ108+DL108+DN108+DP108+DR108+DT108+DV108+DX108+DZ108+EB108+ED108+EF108+EH108+EJ108+EL108+EN108+EP108+ER108+ET108+EV108+EX108+EZ108+FB108+FD108+FF108+FH108+FJ108+FL108+FN108+FP108+FR108+FT108+FV108+FX108+FZ108+GB108+GD108+GF108</f>
        <v>0</v>
      </c>
      <c r="Q108" s="99">
        <f>P108-GO108</f>
        <v>0</v>
      </c>
      <c r="R108" s="102">
        <f>ROUNDUP(COUNTIF(T108:U108,"&gt; 0")/2,0)</f>
        <v>0</v>
      </c>
      <c r="S108" s="17" t="str">
        <f>IF(R108=0,"-",IF(R108-X108&gt;8,M108/(8+X108),M108/R108))</f>
        <v>-</v>
      </c>
      <c r="T108" s="102" t="str">
        <f>IFERROR(VLOOKUP(D108,'Ласт турнир'!A$2:C$129,2,FALSE),"")</f>
        <v/>
      </c>
      <c r="U108" s="14">
        <f>IFERROR(VLOOKUP(D108,'Ласт турнир'!A$2:C$129,3,FALSE),0)</f>
        <v>0</v>
      </c>
      <c r="V108" s="176"/>
      <c r="W108" s="177" t="str">
        <f>IF(GP108=0," ",IF(GP108-V108=0," ",GP108-V108))</f>
        <v xml:space="preserve"> </v>
      </c>
      <c r="X108" s="178"/>
    </row>
    <row r="109" spans="3:24" x14ac:dyDescent="0.25">
      <c r="C109" s="168">
        <f>C108+1</f>
        <v>28</v>
      </c>
      <c r="D109" s="3" t="s">
        <v>151</v>
      </c>
      <c r="E109" s="7">
        <v>4.5</v>
      </c>
      <c r="F109" s="26" t="s">
        <v>808</v>
      </c>
      <c r="G109" s="29" t="str">
        <f>TEXT(E109,"0,0") &amp; F109</f>
        <v>4,5*</v>
      </c>
      <c r="H109" s="2">
        <f>IF(M109&gt;0,1,0)</f>
        <v>0</v>
      </c>
      <c r="I109" s="2">
        <f>IF(F109="",E109,E109+0.1)</f>
        <v>4.5999999999999996</v>
      </c>
      <c r="J109" s="12"/>
      <c r="K109" s="18" t="str">
        <f>IF(M109 &gt; 0, K108+1, "n/a")</f>
        <v>n/a</v>
      </c>
      <c r="L109" s="11" t="str">
        <f>IF(V109=0," ",IF(V109-K109=0," ",V109-K109))</f>
        <v xml:space="preserve"> </v>
      </c>
      <c r="M109" s="27">
        <f>U109</f>
        <v>0</v>
      </c>
      <c r="N109" s="13">
        <f>M109-X109</f>
        <v>0</v>
      </c>
      <c r="O109" s="14" t="str">
        <f>IF(SUMIF(T109:U109,"&lt;0")&lt;&gt;0,SUMIF(T109:U109,"&lt;0")*(-1)," ")</f>
        <v xml:space="preserve"> </v>
      </c>
      <c r="P109" s="15">
        <f>AB109+AD109+AF109+AH109+AJ109+AL109+AN109+AP109+AR109+AT109+AV109+AX109+AZ109+BB109+BD109+BF109+BH109+BJ109+BL109+BN109+BP109+BR109+BT109+BV109+BX109+BZ109+CB109+CD109+CF109+CH109+CJ109+CL109+CN109+CP109+CR109+CT109+CV109+CX109+CZ109+DB109+DD109+DF109+DH109+DJ109+DL109+DN109+DP109+DR109+DT109+DV109+DX109+DZ109+EB109+ED109+EF109+EH109+EJ109+EL109+EN109+EP109+ER109+ET109+EV109+EX109+EZ109+FB109+FD109+FF109+FH109+FJ109+FL109+FN109+FP109+FR109+FT109+FV109+FX109+FZ109+GB109+GD109+GF109</f>
        <v>0</v>
      </c>
      <c r="Q109" s="99">
        <f>P109-GO109</f>
        <v>0</v>
      </c>
      <c r="R109" s="102">
        <f>ROUNDUP(COUNTIF(T109:U109,"&gt; 0")/2,0)</f>
        <v>0</v>
      </c>
      <c r="S109" s="17" t="str">
        <f>IF(R109=0,"-",IF(R109-X109&gt;8,M109/(8+X109),M109/R109))</f>
        <v>-</v>
      </c>
      <c r="T109" s="102" t="str">
        <f>IFERROR(VLOOKUP(D109,'Ласт турнир'!A$2:C$129,2,FALSE),"")</f>
        <v/>
      </c>
      <c r="U109" s="14">
        <f>IFERROR(VLOOKUP(D109,'Ласт турнир'!A$2:C$129,3,FALSE),0)</f>
        <v>0</v>
      </c>
      <c r="V109" s="176"/>
      <c r="W109" s="177" t="str">
        <f>IF(GP109=0," ",IF(GP109-V109=0," ",GP109-V109))</f>
        <v xml:space="preserve"> </v>
      </c>
      <c r="X109" s="178"/>
    </row>
    <row r="110" spans="3:24" x14ac:dyDescent="0.25">
      <c r="C110" s="168">
        <f>C109+1</f>
        <v>29</v>
      </c>
      <c r="D110" s="3" t="s">
        <v>797</v>
      </c>
      <c r="E110" s="7">
        <v>4.5</v>
      </c>
      <c r="F110" s="26" t="s">
        <v>808</v>
      </c>
      <c r="G110" s="29" t="str">
        <f>TEXT(E110,"0,0") &amp; F110</f>
        <v>4,5*</v>
      </c>
      <c r="H110" s="2">
        <f>IF(M110&gt;0,1,0)</f>
        <v>0</v>
      </c>
      <c r="I110" s="2">
        <f>IF(F110="",E110,E110+0.1)</f>
        <v>4.5999999999999996</v>
      </c>
      <c r="J110" s="12"/>
      <c r="K110" s="18" t="str">
        <f>IF(M110 &gt; 0, K109+1, "n/a")</f>
        <v>n/a</v>
      </c>
      <c r="L110" s="11" t="str">
        <f>IF(V110=0," ",IF(V110-K110=0," ",V110-K110))</f>
        <v xml:space="preserve"> </v>
      </c>
      <c r="M110" s="27">
        <f>U110</f>
        <v>0</v>
      </c>
      <c r="N110" s="13">
        <f>M110-X110</f>
        <v>0</v>
      </c>
      <c r="O110" s="14" t="str">
        <f>IF(SUMIF(T110:U110,"&lt;0")&lt;&gt;0,SUMIF(T110:U110,"&lt;0")*(-1)," ")</f>
        <v xml:space="preserve"> </v>
      </c>
      <c r="P110" s="15">
        <f>AB110+AD110+AF110+AH110+AJ110+AL110+AN110+AP110+AR110+AT110+AV110+AX110+AZ110+BB110+BD110+BF110+BH110+BJ110+BL110+BN110+BP110+BR110+BT110+BV110+BX110+BZ110+CB110+CD110+CF110+CH110+CJ110+CL110+CN110+CP110+CR110+CT110+CV110+CX110+CZ110+DB110+DD110+DF110+DH110+DJ110+DL110+DN110+DP110+DR110+DT110+DV110+DX110+DZ110+EB110+ED110+EF110+EH110+EJ110+EL110+EN110+EP110+ER110+ET110+EV110+EX110+EZ110+FB110+FD110+FF110+FH110+FJ110+FL110+FN110+FP110+FR110+FT110+FV110+FX110+FZ110+GB110+GD110+GF110</f>
        <v>0</v>
      </c>
      <c r="Q110" s="99">
        <f>P110-GO110</f>
        <v>0</v>
      </c>
      <c r="R110" s="102">
        <f>ROUNDUP(COUNTIF(T110:U110,"&gt; 0")/2,0)</f>
        <v>0</v>
      </c>
      <c r="S110" s="17" t="str">
        <f>IF(R110=0,"-",IF(R110-X110&gt;8,M110/(8+X110),M110/R110))</f>
        <v>-</v>
      </c>
      <c r="T110" s="102" t="str">
        <f>IFERROR(VLOOKUP(D110,'Ласт турнир'!A$2:C$129,2,FALSE),"")</f>
        <v/>
      </c>
      <c r="U110" s="14">
        <f>IFERROR(VLOOKUP(D110,'Ласт турнир'!A$2:C$129,3,FALSE),0)</f>
        <v>0</v>
      </c>
      <c r="V110" s="176"/>
      <c r="W110" s="177" t="str">
        <f>IF(GP110=0," ",IF(GP110-V110=0," ",GP110-V110))</f>
        <v xml:space="preserve"> </v>
      </c>
      <c r="X110" s="178"/>
    </row>
    <row r="111" spans="3:24" x14ac:dyDescent="0.25">
      <c r="C111" s="168">
        <f>C110+1</f>
        <v>30</v>
      </c>
      <c r="D111" s="3" t="s">
        <v>139</v>
      </c>
      <c r="E111" s="7">
        <v>4.5</v>
      </c>
      <c r="F111" s="26" t="s">
        <v>807</v>
      </c>
      <c r="G111" s="29" t="str">
        <f>TEXT(E111,"0,0") &amp; F111</f>
        <v>4,5</v>
      </c>
      <c r="H111" s="2">
        <f>IF(M111&gt;0,1,0)</f>
        <v>0</v>
      </c>
      <c r="I111" s="2">
        <f>IF(F111="",E111,E111+0.1)</f>
        <v>4.5</v>
      </c>
      <c r="J111" s="12"/>
      <c r="K111" s="18" t="str">
        <f>IF(M111 &gt; 0, K110+1, "n/a")</f>
        <v>n/a</v>
      </c>
      <c r="L111" s="11" t="str">
        <f>IF(V111=0," ",IF(V111-K111=0," ",V111-K111))</f>
        <v xml:space="preserve"> </v>
      </c>
      <c r="M111" s="27">
        <f>U111</f>
        <v>0</v>
      </c>
      <c r="N111" s="13">
        <f>M111-X111</f>
        <v>0</v>
      </c>
      <c r="O111" s="14" t="str">
        <f>IF(SUMIF(T111:U111,"&lt;0")&lt;&gt;0,SUMIF(T111:U111,"&lt;0")*(-1)," ")</f>
        <v xml:space="preserve"> </v>
      </c>
      <c r="P111" s="15">
        <f>AB111+AD111+AF111+AH111+AJ111+AL111+AN111+AP111+AR111+AT111+AV111+AX111+AZ111+BB111+BD111+BF111+BH111+BJ111+BL111+BN111+BP111+BR111+BT111+BV111+BX111+BZ111+CB111+CD111+CF111+CH111+CJ111+CL111+CN111+CP111+CR111+CT111+CV111+CX111+CZ111+DB111+DD111+DF111+DH111+DJ111+DL111+DN111+DP111+DR111+DT111+DV111+DX111+DZ111+EB111+ED111+EF111+EH111+EJ111+EL111+EN111+EP111+ER111+ET111+EV111+EX111+EZ111+FB111+FD111+FF111+FH111+FJ111+FL111+FN111+FP111+FR111+FT111+FV111+FX111+FZ111+GB111+GD111+GF111</f>
        <v>0</v>
      </c>
      <c r="Q111" s="99">
        <f>P111-GO111</f>
        <v>0</v>
      </c>
      <c r="R111" s="102">
        <f>ROUNDUP(COUNTIF(T111:U111,"&gt; 0")/2,0)</f>
        <v>0</v>
      </c>
      <c r="S111" s="17" t="str">
        <f>IF(R111=0,"-",IF(R111-X111&gt;8,M111/(8+X111),M111/R111))</f>
        <v>-</v>
      </c>
      <c r="T111" s="102" t="str">
        <f>IFERROR(VLOOKUP(D111,'Ласт турнир'!A$2:C$129,2,FALSE),"")</f>
        <v/>
      </c>
      <c r="U111" s="14">
        <f>IFERROR(VLOOKUP(D111,'Ласт турнир'!A$2:C$129,3,FALSE),0)</f>
        <v>0</v>
      </c>
      <c r="V111" s="176"/>
      <c r="W111" s="177" t="str">
        <f>IF(GP111=0," ",IF(GP111-V111=0," ",GP111-V111))</f>
        <v xml:space="preserve"> </v>
      </c>
      <c r="X111" s="178"/>
    </row>
    <row r="112" spans="3:24" x14ac:dyDescent="0.25">
      <c r="C112" s="168">
        <f>C111+1</f>
        <v>31</v>
      </c>
      <c r="D112" s="3" t="s">
        <v>136</v>
      </c>
      <c r="E112" s="7">
        <v>4.5</v>
      </c>
      <c r="F112" s="26" t="s">
        <v>807</v>
      </c>
      <c r="G112" s="29" t="str">
        <f>TEXT(E112,"0,0") &amp; F112</f>
        <v>4,5</v>
      </c>
      <c r="H112" s="2">
        <f>IF(M112&gt;0,1,0)</f>
        <v>0</v>
      </c>
      <c r="I112" s="2">
        <f>IF(F112="",E112,E112+0.1)</f>
        <v>4.5</v>
      </c>
      <c r="J112" s="12"/>
      <c r="K112" s="18" t="str">
        <f>IF(M112 &gt; 0, K111+1, "n/a")</f>
        <v>n/a</v>
      </c>
      <c r="L112" s="11" t="str">
        <f>IF(V112=0," ",IF(V112-K112=0," ",V112-K112))</f>
        <v xml:space="preserve"> </v>
      </c>
      <c r="M112" s="27">
        <f>U112</f>
        <v>0</v>
      </c>
      <c r="N112" s="13">
        <f>M112-X112</f>
        <v>0</v>
      </c>
      <c r="O112" s="14" t="str">
        <f>IF(SUMIF(T112:U112,"&lt;0")&lt;&gt;0,SUMIF(T112:U112,"&lt;0")*(-1)," ")</f>
        <v xml:space="preserve"> </v>
      </c>
      <c r="P112" s="15">
        <f>AB112+AD112+AF112+AH112+AJ112+AL112+AN112+AP112+AR112+AT112+AV112+AX112+AZ112+BB112+BD112+BF112+BH112+BJ112+BL112+BN112+BP112+BR112+BT112+BV112+BX112+BZ112+CB112+CD112+CF112+CH112+CJ112+CL112+CN112+CP112+CR112+CT112+CV112+CX112+CZ112+DB112+DD112+DF112+DH112+DJ112+DL112+DN112+DP112+DR112+DT112+DV112+DX112+DZ112+EB112+ED112+EF112+EH112+EJ112+EL112+EN112+EP112+ER112+ET112+EV112+EX112+EZ112+FB112+FD112+FF112+FH112+FJ112+FL112+FN112+FP112+FR112+FT112+FV112+FX112+FZ112+GB112+GD112+GF112</f>
        <v>0</v>
      </c>
      <c r="Q112" s="99">
        <f>P112-GO112</f>
        <v>0</v>
      </c>
      <c r="R112" s="102">
        <f>ROUNDUP(COUNTIF(T112:U112,"&gt; 0")/2,0)</f>
        <v>0</v>
      </c>
      <c r="S112" s="17" t="str">
        <f>IF(R112=0,"-",IF(R112-X112&gt;8,M112/(8+X112),M112/R112))</f>
        <v>-</v>
      </c>
      <c r="T112" s="102" t="str">
        <f>IFERROR(VLOOKUP(D112,'Ласт турнир'!A$2:C$129,2,FALSE),"")</f>
        <v/>
      </c>
      <c r="U112" s="14">
        <f>IFERROR(VLOOKUP(D112,'Ласт турнир'!A$2:C$129,3,FALSE),0)</f>
        <v>0</v>
      </c>
      <c r="V112" s="176"/>
      <c r="W112" s="177" t="str">
        <f>IF(GP112=0," ",IF(GP112-V112=0," ",GP112-V112))</f>
        <v xml:space="preserve"> </v>
      </c>
      <c r="X112" s="178"/>
    </row>
    <row r="113" spans="3:24" x14ac:dyDescent="0.25">
      <c r="C113" s="168">
        <f>C112+1</f>
        <v>32</v>
      </c>
      <c r="D113" s="3" t="s">
        <v>138</v>
      </c>
      <c r="E113" s="7">
        <v>4.5</v>
      </c>
      <c r="F113" s="26" t="s">
        <v>807</v>
      </c>
      <c r="G113" s="29" t="str">
        <f>TEXT(E113,"0,0") &amp; F113</f>
        <v>4,5</v>
      </c>
      <c r="H113" s="2">
        <f>IF(M113&gt;0,1,0)</f>
        <v>0</v>
      </c>
      <c r="I113" s="2">
        <f>IF(F113="",E113,E113+0.1)</f>
        <v>4.5</v>
      </c>
      <c r="J113" s="12"/>
      <c r="K113" s="18" t="str">
        <f>IF(M113 &gt; 0, K112+1, "n/a")</f>
        <v>n/a</v>
      </c>
      <c r="L113" s="11" t="str">
        <f>IF(V113=0," ",IF(V113-K113=0," ",V113-K113))</f>
        <v xml:space="preserve"> </v>
      </c>
      <c r="M113" s="27">
        <f>U113</f>
        <v>0</v>
      </c>
      <c r="N113" s="13">
        <f>M113-X113</f>
        <v>0</v>
      </c>
      <c r="O113" s="14" t="str">
        <f>IF(SUMIF(T113:U113,"&lt;0")&lt;&gt;0,SUMIF(T113:U113,"&lt;0")*(-1)," ")</f>
        <v xml:space="preserve"> </v>
      </c>
      <c r="P113" s="15">
        <f>AB113+AD113+AF113+AH113+AJ113+AL113+AN113+AP113+AR113+AT113+AV113+AX113+AZ113+BB113+BD113+BF113+BH113+BJ113+BL113+BN113+BP113+BR113+BT113+BV113+BX113+BZ113+CB113+CD113+CF113+CH113+CJ113+CL113+CN113+CP113+CR113+CT113+CV113+CX113+CZ113+DB113+DD113+DF113+DH113+DJ113+DL113+DN113+DP113+DR113+DT113+DV113+DX113+DZ113+EB113+ED113+EF113+EH113+EJ113+EL113+EN113+EP113+ER113+ET113+EV113+EX113+EZ113+FB113+FD113+FF113+FH113+FJ113+FL113+FN113+FP113+FR113+FT113+FV113+FX113+FZ113+GB113+GD113+GF113</f>
        <v>0</v>
      </c>
      <c r="Q113" s="99">
        <f>P113-GO113</f>
        <v>0</v>
      </c>
      <c r="R113" s="102">
        <f>ROUNDUP(COUNTIF(T113:U113,"&gt; 0")/2,0)</f>
        <v>0</v>
      </c>
      <c r="S113" s="17" t="str">
        <f>IF(R113=0,"-",IF(R113-X113&gt;8,M113/(8+X113),M113/R113))</f>
        <v>-</v>
      </c>
      <c r="T113" s="102" t="str">
        <f>IFERROR(VLOOKUP(D113,'Ласт турнир'!A$2:C$129,2,FALSE),"")</f>
        <v/>
      </c>
      <c r="U113" s="14">
        <f>IFERROR(VLOOKUP(D113,'Ласт турнир'!A$2:C$129,3,FALSE),0)</f>
        <v>0</v>
      </c>
      <c r="V113" s="176"/>
      <c r="W113" s="177" t="str">
        <f>IF(GP113=0," ",IF(GP113-V113=0," ",GP113-V113))</f>
        <v xml:space="preserve"> </v>
      </c>
      <c r="X113" s="178"/>
    </row>
    <row r="114" spans="3:24" x14ac:dyDescent="0.25">
      <c r="C114" s="168">
        <f>C113+1</f>
        <v>33</v>
      </c>
      <c r="D114" s="3" t="s">
        <v>137</v>
      </c>
      <c r="E114" s="7">
        <v>4.5</v>
      </c>
      <c r="F114" s="26" t="s">
        <v>807</v>
      </c>
      <c r="G114" s="29" t="str">
        <f>TEXT(E114,"0,0") &amp; F114</f>
        <v>4,5</v>
      </c>
      <c r="H114" s="2">
        <f>IF(M114&gt;0,1,0)</f>
        <v>0</v>
      </c>
      <c r="I114" s="2">
        <f>IF(F114="",E114,E114+0.1)</f>
        <v>4.5</v>
      </c>
      <c r="J114" s="12"/>
      <c r="K114" s="18" t="str">
        <f>IF(M114 &gt; 0, K113+1, "n/a")</f>
        <v>n/a</v>
      </c>
      <c r="L114" s="11" t="str">
        <f>IF(V114=0," ",IF(V114-K114=0," ",V114-K114))</f>
        <v xml:space="preserve"> </v>
      </c>
      <c r="M114" s="27">
        <f>U114</f>
        <v>0</v>
      </c>
      <c r="N114" s="13">
        <f>M114-X114</f>
        <v>0</v>
      </c>
      <c r="O114" s="14" t="str">
        <f>IF(SUMIF(T114:U114,"&lt;0")&lt;&gt;0,SUMIF(T114:U114,"&lt;0")*(-1)," ")</f>
        <v xml:space="preserve"> </v>
      </c>
      <c r="P114" s="15">
        <f>AB114+AD114+AF114+AH114+AJ114+AL114+AN114+AP114+AR114+AT114+AV114+AX114+AZ114+BB114+BD114+BF114+BH114+BJ114+BL114+BN114+BP114+BR114+BT114+BV114+BX114+BZ114+CB114+CD114+CF114+CH114+CJ114+CL114+CN114+CP114+CR114+CT114+CV114+CX114+CZ114+DB114+DD114+DF114+DH114+DJ114+DL114+DN114+DP114+DR114+DT114+DV114+DX114+DZ114+EB114+ED114+EF114+EH114+EJ114+EL114+EN114+EP114+ER114+ET114+EV114+EX114+EZ114+FB114+FD114+FF114+FH114+FJ114+FL114+FN114+FP114+FR114+FT114+FV114+FX114+FZ114+GB114+GD114+GF114</f>
        <v>0</v>
      </c>
      <c r="Q114" s="99">
        <f>P114-GO114</f>
        <v>0</v>
      </c>
      <c r="R114" s="102">
        <f>ROUNDUP(COUNTIF(T114:U114,"&gt; 0")/2,0)</f>
        <v>0</v>
      </c>
      <c r="S114" s="17" t="str">
        <f>IF(R114=0,"-",IF(R114-X114&gt;8,M114/(8+X114),M114/R114))</f>
        <v>-</v>
      </c>
      <c r="T114" s="102" t="str">
        <f>IFERROR(VLOOKUP(D114,'Ласт турнир'!A$2:C$129,2,FALSE),"")</f>
        <v/>
      </c>
      <c r="U114" s="14">
        <f>IFERROR(VLOOKUP(D114,'Ласт турнир'!A$2:C$129,3,FALSE),0)</f>
        <v>0</v>
      </c>
      <c r="V114" s="176"/>
      <c r="W114" s="177" t="str">
        <f>IF(GP114=0," ",IF(GP114-V114=0," ",GP114-V114))</f>
        <v xml:space="preserve"> </v>
      </c>
      <c r="X114" s="178"/>
    </row>
    <row r="115" spans="3:24" x14ac:dyDescent="0.25">
      <c r="C115" s="168">
        <f>C114+1</f>
        <v>34</v>
      </c>
      <c r="D115" s="3" t="s">
        <v>150</v>
      </c>
      <c r="E115" s="7">
        <v>4.5</v>
      </c>
      <c r="F115" s="26" t="s">
        <v>807</v>
      </c>
      <c r="G115" s="29" t="str">
        <f>TEXT(E115,"0,0") &amp; F115</f>
        <v>4,5</v>
      </c>
      <c r="H115" s="2">
        <f>IF(M115&gt;0,1,0)</f>
        <v>0</v>
      </c>
      <c r="I115" s="2">
        <f>IF(F115="",E115,E115+0.1)</f>
        <v>4.5</v>
      </c>
      <c r="J115" s="12"/>
      <c r="K115" s="18" t="str">
        <f>IF(M115 &gt; 0, K114+1, "n/a")</f>
        <v>n/a</v>
      </c>
      <c r="L115" s="11" t="str">
        <f>IF(V115=0," ",IF(V115-K115=0," ",V115-K115))</f>
        <v xml:space="preserve"> </v>
      </c>
      <c r="M115" s="27">
        <f>U115</f>
        <v>0</v>
      </c>
      <c r="N115" s="13">
        <f>M115-X115</f>
        <v>0</v>
      </c>
      <c r="O115" s="14" t="str">
        <f>IF(SUMIF(T115:U115,"&lt;0")&lt;&gt;0,SUMIF(T115:U115,"&lt;0")*(-1)," ")</f>
        <v xml:space="preserve"> </v>
      </c>
      <c r="P115" s="15">
        <f>AB115+AD115+AF115+AH115+AJ115+AL115+AN115+AP115+AR115+AT115+AV115+AX115+AZ115+BB115+BD115+BF115+BH115+BJ115+BL115+BN115+BP115+BR115+BT115+BV115+BX115+BZ115+CB115+CD115+CF115+CH115+CJ115+CL115+CN115+CP115+CR115+CT115+CV115+CX115+CZ115+DB115+DD115+DF115+DH115+DJ115+DL115+DN115+DP115+DR115+DT115+DV115+DX115+DZ115+EB115+ED115+EF115+EH115+EJ115+EL115+EN115+EP115+ER115+ET115+EV115+EX115+EZ115+FB115+FD115+FF115+FH115+FJ115+FL115+FN115+FP115+FR115+FT115+FV115+FX115+FZ115+GB115+GD115+GF115</f>
        <v>0</v>
      </c>
      <c r="Q115" s="99">
        <f>P115-GO115</f>
        <v>0</v>
      </c>
      <c r="R115" s="102">
        <f>ROUNDUP(COUNTIF(T115:U115,"&gt; 0")/2,0)</f>
        <v>0</v>
      </c>
      <c r="S115" s="17" t="str">
        <f>IF(R115=0,"-",IF(R115-X115&gt;8,M115/(8+X115),M115/R115))</f>
        <v>-</v>
      </c>
      <c r="T115" s="102" t="str">
        <f>IFERROR(VLOOKUP(D115,'Ласт турнир'!A$2:C$129,2,FALSE),"")</f>
        <v/>
      </c>
      <c r="U115" s="14">
        <f>IFERROR(VLOOKUP(D115,'Ласт турнир'!A$2:C$129,3,FALSE),0)</f>
        <v>0</v>
      </c>
      <c r="V115" s="176"/>
      <c r="W115" s="177" t="str">
        <f>IF(GP115=0," ",IF(GP115-V115=0," ",GP115-V115))</f>
        <v xml:space="preserve"> </v>
      </c>
      <c r="X115" s="178"/>
    </row>
    <row r="116" spans="3:24" x14ac:dyDescent="0.25">
      <c r="C116" s="168">
        <f>C115+1</f>
        <v>35</v>
      </c>
      <c r="D116" s="3" t="s">
        <v>145</v>
      </c>
      <c r="E116" s="7">
        <v>4.5</v>
      </c>
      <c r="F116" s="26" t="s">
        <v>807</v>
      </c>
      <c r="G116" s="29" t="str">
        <f>TEXT(E116,"0,0") &amp; F116</f>
        <v>4,5</v>
      </c>
      <c r="H116" s="2">
        <f>IF(M116&gt;0,1,0)</f>
        <v>0</v>
      </c>
      <c r="I116" s="2">
        <f>IF(F116="",E116,E116+0.1)</f>
        <v>4.5</v>
      </c>
      <c r="J116" s="12"/>
      <c r="K116" s="18" t="str">
        <f>IF(M116 &gt; 0, K115+1, "n/a")</f>
        <v>n/a</v>
      </c>
      <c r="L116" s="11" t="str">
        <f>IF(V116=0," ",IF(V116-K116=0," ",V116-K116))</f>
        <v xml:space="preserve"> </v>
      </c>
      <c r="M116" s="27">
        <f>U116</f>
        <v>0</v>
      </c>
      <c r="N116" s="13">
        <f>M116-X116</f>
        <v>0</v>
      </c>
      <c r="O116" s="14" t="str">
        <f>IF(SUMIF(T116:U116,"&lt;0")&lt;&gt;0,SUMIF(T116:U116,"&lt;0")*(-1)," ")</f>
        <v xml:space="preserve"> </v>
      </c>
      <c r="P116" s="15">
        <f>AB116+AD116+AF116+AH116+AJ116+AL116+AN116+AP116+AR116+AT116+AV116+AX116+AZ116+BB116+BD116+BF116+BH116+BJ116+BL116+BN116+BP116+BR116+BT116+BV116+BX116+BZ116+CB116+CD116+CF116+CH116+CJ116+CL116+CN116+CP116+CR116+CT116+CV116+CX116+CZ116+DB116+DD116+DF116+DH116+DJ116+DL116+DN116+DP116+DR116+DT116+DV116+DX116+DZ116+EB116+ED116+EF116+EH116+EJ116+EL116+EN116+EP116+ER116+ET116+EV116+EX116+EZ116+FB116+FD116+FF116+FH116+FJ116+FL116+FN116+FP116+FR116+FT116+FV116+FX116+FZ116+GB116+GD116+GF116</f>
        <v>0</v>
      </c>
      <c r="Q116" s="99">
        <f>P116-GO116</f>
        <v>0</v>
      </c>
      <c r="R116" s="102">
        <f>ROUNDUP(COUNTIF(T116:U116,"&gt; 0")/2,0)</f>
        <v>0</v>
      </c>
      <c r="S116" s="17" t="str">
        <f>IF(R116=0,"-",IF(R116-X116&gt;8,M116/(8+X116),M116/R116))</f>
        <v>-</v>
      </c>
      <c r="T116" s="102" t="str">
        <f>IFERROR(VLOOKUP(D116,'Ласт турнир'!A$2:C$129,2,FALSE),"")</f>
        <v/>
      </c>
      <c r="U116" s="14">
        <f>IFERROR(VLOOKUP(D116,'Ласт турнир'!A$2:C$129,3,FALSE),0)</f>
        <v>0</v>
      </c>
      <c r="V116" s="176"/>
      <c r="W116" s="177" t="str">
        <f>IF(GP116=0," ",IF(GP116-V116=0," ",GP116-V116))</f>
        <v xml:space="preserve"> </v>
      </c>
      <c r="X116" s="178"/>
    </row>
    <row r="117" spans="3:24" x14ac:dyDescent="0.25">
      <c r="C117" s="168">
        <f>C116+1</f>
        <v>36</v>
      </c>
      <c r="D117" s="3" t="s">
        <v>125</v>
      </c>
      <c r="E117" s="7">
        <v>4.5</v>
      </c>
      <c r="F117" s="26" t="s">
        <v>807</v>
      </c>
      <c r="G117" s="29" t="str">
        <f>TEXT(E117,"0,0") &amp; F117</f>
        <v>4,5</v>
      </c>
      <c r="H117" s="2">
        <f>IF(M117&gt;0,1,0)</f>
        <v>0</v>
      </c>
      <c r="I117" s="2">
        <f>IF(F117="",E117,E117+0.1)</f>
        <v>4.5</v>
      </c>
      <c r="J117" s="12"/>
      <c r="K117" s="18" t="str">
        <f>IF(M117 &gt; 0, K116+1, "n/a")</f>
        <v>n/a</v>
      </c>
      <c r="L117" s="11" t="str">
        <f>IF(V117=0," ",IF(V117-K117=0," ",V117-K117))</f>
        <v xml:space="preserve"> </v>
      </c>
      <c r="M117" s="27">
        <f>U117</f>
        <v>0</v>
      </c>
      <c r="N117" s="13">
        <f>M117-X117</f>
        <v>0</v>
      </c>
      <c r="O117" s="14" t="str">
        <f>IF(SUMIF(T117:U117,"&lt;0")&lt;&gt;0,SUMIF(T117:U117,"&lt;0")*(-1)," ")</f>
        <v xml:space="preserve"> </v>
      </c>
      <c r="P117" s="15">
        <f>AB117+AD117+AF117+AH117+AJ117+AL117+AN117+AP117+AR117+AT117+AV117+AX117+AZ117+BB117+BD117+BF117+BH117+BJ117+BL117+BN117+BP117+BR117+BT117+BV117+BX117+BZ117+CB117+CD117+CF117+CH117+CJ117+CL117+CN117+CP117+CR117+CT117+CV117+CX117+CZ117+DB117+DD117+DF117+DH117+DJ117+DL117+DN117+DP117+DR117+DT117+DV117+DX117+DZ117+EB117+ED117+EF117+EH117+EJ117+EL117+EN117+EP117+ER117+ET117+EV117+EX117+EZ117+FB117+FD117+FF117+FH117+FJ117+FL117+FN117+FP117+FR117+FT117+FV117+FX117+FZ117+GB117+GD117+GF117</f>
        <v>0</v>
      </c>
      <c r="Q117" s="99">
        <f>P117-GO117</f>
        <v>0</v>
      </c>
      <c r="R117" s="102">
        <f>ROUNDUP(COUNTIF(T117:U117,"&gt; 0")/2,0)</f>
        <v>0</v>
      </c>
      <c r="S117" s="17" t="str">
        <f>IF(R117=0,"-",IF(R117-X117&gt;8,M117/(8+X117),M117/R117))</f>
        <v>-</v>
      </c>
      <c r="T117" s="102" t="str">
        <f>IFERROR(VLOOKUP(D117,'Ласт турнир'!A$2:C$129,2,FALSE),"")</f>
        <v/>
      </c>
      <c r="U117" s="14">
        <f>IFERROR(VLOOKUP(D117,'Ласт турнир'!A$2:C$129,3,FALSE),0)</f>
        <v>0</v>
      </c>
      <c r="V117" s="176"/>
      <c r="W117" s="177" t="str">
        <f>IF(GP117=0," ",IF(GP117-V117=0," ",GP117-V117))</f>
        <v xml:space="preserve"> </v>
      </c>
      <c r="X117" s="178"/>
    </row>
    <row r="118" spans="3:24" x14ac:dyDescent="0.25">
      <c r="C118" s="168">
        <f>C117+1</f>
        <v>37</v>
      </c>
      <c r="D118" s="3" t="s">
        <v>79</v>
      </c>
      <c r="E118" s="7">
        <v>4.5</v>
      </c>
      <c r="F118" s="26" t="s">
        <v>807</v>
      </c>
      <c r="G118" s="29" t="str">
        <f>TEXT(E118,"0,0") &amp; F118</f>
        <v>4,5</v>
      </c>
      <c r="H118" s="2">
        <f>IF(M118&gt;0,1,0)</f>
        <v>0</v>
      </c>
      <c r="I118" s="2">
        <f>IF(F118="",E118,E118+0.1)</f>
        <v>4.5</v>
      </c>
      <c r="J118" s="12"/>
      <c r="K118" s="18" t="str">
        <f>IF(M118 &gt; 0, K117+1, "n/a")</f>
        <v>n/a</v>
      </c>
      <c r="L118" s="11" t="str">
        <f>IF(V118=0," ",IF(V118-K118=0," ",V118-K118))</f>
        <v xml:space="preserve"> </v>
      </c>
      <c r="M118" s="27">
        <f>U118</f>
        <v>0</v>
      </c>
      <c r="N118" s="13">
        <f>M118-X118</f>
        <v>0</v>
      </c>
      <c r="O118" s="14" t="str">
        <f>IF(SUMIF(T118:U118,"&lt;0")&lt;&gt;0,SUMIF(T118:U118,"&lt;0")*(-1)," ")</f>
        <v xml:space="preserve"> </v>
      </c>
      <c r="P118" s="15">
        <f>AB118+AD118+AF118+AH118+AJ118+AL118+AN118+AP118+AR118+AT118+AV118+AX118+AZ118+BB118+BD118+BF118+BH118+BJ118+BL118+BN118+BP118+BR118+BT118+BV118+BX118+BZ118+CB118+CD118+CF118+CH118+CJ118+CL118+CN118+CP118+CR118+CT118+CV118+CX118+CZ118+DB118+DD118+DF118+DH118+DJ118+DL118+DN118+DP118+DR118+DT118+DV118+DX118+DZ118+EB118+ED118+EF118+EH118+EJ118+EL118+EN118+EP118+ER118+ET118+EV118+EX118+EZ118+FB118+FD118+FF118+FH118+FJ118+FL118+FN118+FP118+FR118+FT118+FV118+FX118+FZ118+GB118+GD118+GF118</f>
        <v>0</v>
      </c>
      <c r="Q118" s="99">
        <f>P118-GO118</f>
        <v>0</v>
      </c>
      <c r="R118" s="102">
        <f>ROUNDUP(COUNTIF(T118:U118,"&gt; 0")/2,0)</f>
        <v>0</v>
      </c>
      <c r="S118" s="17" t="str">
        <f>IF(R118=0,"-",IF(R118-X118&gt;8,M118/(8+X118),M118/R118))</f>
        <v>-</v>
      </c>
      <c r="T118" s="102" t="str">
        <f>IFERROR(VLOOKUP(D118,'Ласт турнир'!A$2:C$129,2,FALSE),"")</f>
        <v/>
      </c>
      <c r="U118" s="14">
        <f>IFERROR(VLOOKUP(D118,'Ласт турнир'!A$2:C$129,3,FALSE),0)</f>
        <v>0</v>
      </c>
      <c r="V118" s="176"/>
      <c r="W118" s="177" t="str">
        <f>IF(GP118=0," ",IF(GP118-V118=0," ",GP118-V118))</f>
        <v xml:space="preserve"> </v>
      </c>
      <c r="X118" s="178"/>
    </row>
    <row r="119" spans="3:24" x14ac:dyDescent="0.25">
      <c r="C119" s="168">
        <f>C118+1</f>
        <v>38</v>
      </c>
      <c r="D119" s="3" t="s">
        <v>148</v>
      </c>
      <c r="E119" s="7">
        <v>4.5</v>
      </c>
      <c r="F119" s="26" t="s">
        <v>807</v>
      </c>
      <c r="G119" s="29" t="str">
        <f>TEXT(E119,"0,0") &amp; F119</f>
        <v>4,5</v>
      </c>
      <c r="H119" s="2">
        <f>IF(M119&gt;0,1,0)</f>
        <v>0</v>
      </c>
      <c r="I119" s="2">
        <f>IF(F119="",E119,E119+0.1)</f>
        <v>4.5</v>
      </c>
      <c r="J119" s="12"/>
      <c r="K119" s="18" t="str">
        <f>IF(M119 &gt; 0, K118+1, "n/a")</f>
        <v>n/a</v>
      </c>
      <c r="L119" s="11" t="str">
        <f>IF(V119=0," ",IF(V119-K119=0," ",V119-K119))</f>
        <v xml:space="preserve"> </v>
      </c>
      <c r="M119" s="27">
        <f>U119</f>
        <v>0</v>
      </c>
      <c r="N119" s="13">
        <f>M119-X119</f>
        <v>0</v>
      </c>
      <c r="O119" s="14" t="str">
        <f>IF(SUMIF(T119:U119,"&lt;0")&lt;&gt;0,SUMIF(T119:U119,"&lt;0")*(-1)," ")</f>
        <v xml:space="preserve"> </v>
      </c>
      <c r="P119" s="15">
        <f>AB119+AD119+AF119+AH119+AJ119+AL119+AN119+AP119+AR119+AT119+AV119+AX119+AZ119+BB119+BD119+BF119+BH119+BJ119+BL119+BN119+BP119+BR119+BT119+BV119+BX119+BZ119+CB119+CD119+CF119+CH119+CJ119+CL119+CN119+CP119+CR119+CT119+CV119+CX119+CZ119+DB119+DD119+DF119+DH119+DJ119+DL119+DN119+DP119+DR119+DT119+DV119+DX119+DZ119+EB119+ED119+EF119+EH119+EJ119+EL119+EN119+EP119+ER119+ET119+EV119+EX119+EZ119+FB119+FD119+FF119+FH119+FJ119+FL119+FN119+FP119+FR119+FT119+FV119+FX119+FZ119+GB119+GD119+GF119</f>
        <v>0</v>
      </c>
      <c r="Q119" s="99">
        <f>P119-GO119</f>
        <v>0</v>
      </c>
      <c r="R119" s="102">
        <f>ROUNDUP(COUNTIF(T119:U119,"&gt; 0")/2,0)</f>
        <v>0</v>
      </c>
      <c r="S119" s="17" t="str">
        <f>IF(R119=0,"-",IF(R119-X119&gt;8,M119/(8+X119),M119/R119))</f>
        <v>-</v>
      </c>
      <c r="T119" s="102" t="str">
        <f>IFERROR(VLOOKUP(D119,'Ласт турнир'!A$2:C$129,2,FALSE),"")</f>
        <v/>
      </c>
      <c r="U119" s="14">
        <f>IFERROR(VLOOKUP(D119,'Ласт турнир'!A$2:C$129,3,FALSE),0)</f>
        <v>0</v>
      </c>
      <c r="V119" s="176"/>
      <c r="W119" s="177" t="str">
        <f>IF(GP119=0," ",IF(GP119-V119=0," ",GP119-V119))</f>
        <v xml:space="preserve"> </v>
      </c>
      <c r="X119" s="178"/>
    </row>
    <row r="120" spans="3:24" x14ac:dyDescent="0.25">
      <c r="C120" s="168">
        <f>C119+1</f>
        <v>39</v>
      </c>
      <c r="D120" s="3" t="s">
        <v>152</v>
      </c>
      <c r="E120" s="7">
        <v>4.5</v>
      </c>
      <c r="F120" s="26" t="s">
        <v>807</v>
      </c>
      <c r="G120" s="29" t="str">
        <f>TEXT(E120,"0,0") &amp; F120</f>
        <v>4,5</v>
      </c>
      <c r="H120" s="2">
        <f>IF(M120&gt;0,1,0)</f>
        <v>0</v>
      </c>
      <c r="I120" s="2">
        <f>IF(F120="",E120,E120+0.1)</f>
        <v>4.5</v>
      </c>
      <c r="J120" s="12"/>
      <c r="K120" s="18" t="str">
        <f>IF(M120 &gt; 0, K119+1, "n/a")</f>
        <v>n/a</v>
      </c>
      <c r="L120" s="11" t="str">
        <f>IF(V120=0," ",IF(V120-K120=0," ",V120-K120))</f>
        <v xml:space="preserve"> </v>
      </c>
      <c r="M120" s="27">
        <f>U120</f>
        <v>0</v>
      </c>
      <c r="N120" s="13">
        <f>M120-X120</f>
        <v>0</v>
      </c>
      <c r="O120" s="14" t="str">
        <f>IF(SUMIF(T120:U120,"&lt;0")&lt;&gt;0,SUMIF(T120:U120,"&lt;0")*(-1)," ")</f>
        <v xml:space="preserve"> </v>
      </c>
      <c r="P120" s="15">
        <f>AB120+AD120+AF120+AH120+AJ120+AL120+AN120+AP120+AR120+AT120+AV120+AX120+AZ120+BB120+BD120+BF120+BH120+BJ120+BL120+BN120+BP120+BR120+BT120+BV120+BX120+BZ120+CB120+CD120+CF120+CH120+CJ120+CL120+CN120+CP120+CR120+CT120+CV120+CX120+CZ120+DB120+DD120+DF120+DH120+DJ120+DL120+DN120+DP120+DR120+DT120+DV120+DX120+DZ120+EB120+ED120+EF120+EH120+EJ120+EL120+EN120+EP120+ER120+ET120+EV120+EX120+EZ120+FB120+FD120+FF120+FH120+FJ120+FL120+FN120+FP120+FR120+FT120+FV120+FX120+FZ120+GB120+GD120+GF120</f>
        <v>0</v>
      </c>
      <c r="Q120" s="99">
        <f>P120-GO120</f>
        <v>0</v>
      </c>
      <c r="R120" s="102">
        <f>ROUNDUP(COUNTIF(T120:U120,"&gt; 0")/2,0)</f>
        <v>0</v>
      </c>
      <c r="S120" s="17" t="str">
        <f>IF(R120=0,"-",IF(R120-X120&gt;8,M120/(8+X120),M120/R120))</f>
        <v>-</v>
      </c>
      <c r="T120" s="102" t="str">
        <f>IFERROR(VLOOKUP(D120,'Ласт турнир'!A$2:C$129,2,FALSE),"")</f>
        <v/>
      </c>
      <c r="U120" s="14">
        <f>IFERROR(VLOOKUP(D120,'Ласт турнир'!A$2:C$129,3,FALSE),0)</f>
        <v>0</v>
      </c>
      <c r="V120" s="176"/>
      <c r="W120" s="177" t="str">
        <f>IF(GP120=0," ",IF(GP120-V120=0," ",GP120-V120))</f>
        <v xml:space="preserve"> </v>
      </c>
      <c r="X120" s="178"/>
    </row>
    <row r="121" spans="3:24" x14ac:dyDescent="0.25">
      <c r="C121" s="168">
        <f>C120+1</f>
        <v>40</v>
      </c>
      <c r="D121" s="3" t="s">
        <v>154</v>
      </c>
      <c r="E121" s="7">
        <v>4.5</v>
      </c>
      <c r="F121" s="26" t="s">
        <v>807</v>
      </c>
      <c r="G121" s="29" t="str">
        <f>TEXT(E121,"0,0") &amp; F121</f>
        <v>4,5</v>
      </c>
      <c r="H121" s="2">
        <f>IF(M121&gt;0,1,0)</f>
        <v>0</v>
      </c>
      <c r="I121" s="2">
        <f>IF(F121="",E121,E121+0.1)</f>
        <v>4.5</v>
      </c>
      <c r="J121" s="12"/>
      <c r="K121" s="18" t="str">
        <f>IF(M121 &gt; 0, K120+1, "n/a")</f>
        <v>n/a</v>
      </c>
      <c r="L121" s="11" t="str">
        <f>IF(V121=0," ",IF(V121-K121=0," ",V121-K121))</f>
        <v xml:space="preserve"> </v>
      </c>
      <c r="M121" s="27">
        <f>U121</f>
        <v>0</v>
      </c>
      <c r="N121" s="13">
        <f>M121-X121</f>
        <v>0</v>
      </c>
      <c r="O121" s="14" t="str">
        <f>IF(SUMIF(T121:U121,"&lt;0")&lt;&gt;0,SUMIF(T121:U121,"&lt;0")*(-1)," ")</f>
        <v xml:space="preserve"> </v>
      </c>
      <c r="P121" s="15">
        <f>AB121+AD121+AF121+AH121+AJ121+AL121+AN121+AP121+AR121+AT121+AV121+AX121+AZ121+BB121+BD121+BF121+BH121+BJ121+BL121+BN121+BP121+BR121+BT121+BV121+BX121+BZ121+CB121+CD121+CF121+CH121+CJ121+CL121+CN121+CP121+CR121+CT121+CV121+CX121+CZ121+DB121+DD121+DF121+DH121+DJ121+DL121+DN121+DP121+DR121+DT121+DV121+DX121+DZ121+EB121+ED121+EF121+EH121+EJ121+EL121+EN121+EP121+ER121+ET121+EV121+EX121+EZ121+FB121+FD121+FF121+FH121+FJ121+FL121+FN121+FP121+FR121+FT121+FV121+FX121+FZ121+GB121+GD121+GF121</f>
        <v>0</v>
      </c>
      <c r="Q121" s="99">
        <f>P121-GO121</f>
        <v>0</v>
      </c>
      <c r="R121" s="102">
        <f>ROUNDUP(COUNTIF(T121:U121,"&gt; 0")/2,0)</f>
        <v>0</v>
      </c>
      <c r="S121" s="17" t="str">
        <f>IF(R121=0,"-",IF(R121-X121&gt;8,M121/(8+X121),M121/R121))</f>
        <v>-</v>
      </c>
      <c r="T121" s="102" t="str">
        <f>IFERROR(VLOOKUP(D121,'Ласт турнир'!A$2:C$129,2,FALSE),"")</f>
        <v/>
      </c>
      <c r="U121" s="14">
        <f>IFERROR(VLOOKUP(D121,'Ласт турнир'!A$2:C$129,3,FALSE),0)</f>
        <v>0</v>
      </c>
      <c r="V121" s="176"/>
      <c r="W121" s="177" t="str">
        <f>IF(GP121=0," ",IF(GP121-V121=0," ",GP121-V121))</f>
        <v xml:space="preserve"> </v>
      </c>
      <c r="X121" s="178"/>
    </row>
    <row r="122" spans="3:24" x14ac:dyDescent="0.25">
      <c r="C122" s="168">
        <f>C121+1</f>
        <v>41</v>
      </c>
      <c r="D122" s="3" t="s">
        <v>75</v>
      </c>
      <c r="E122" s="7">
        <v>4</v>
      </c>
      <c r="F122" s="26" t="s">
        <v>808</v>
      </c>
      <c r="G122" s="29" t="str">
        <f>TEXT(E122,"0,0") &amp; F122</f>
        <v>4,0*</v>
      </c>
      <c r="H122" s="2">
        <f>IF(M122&gt;0,1,0)</f>
        <v>0</v>
      </c>
      <c r="I122" s="2">
        <f>IF(F122="",E122,E122+0.1)</f>
        <v>4.0999999999999996</v>
      </c>
      <c r="J122" s="12"/>
      <c r="K122" s="18" t="str">
        <f>IF(M122 &gt; 0, K121+1, "n/a")</f>
        <v>n/a</v>
      </c>
      <c r="L122" s="11" t="str">
        <f>IF(V122=0," ",IF(V122-K122=0," ",V122-K122))</f>
        <v xml:space="preserve"> </v>
      </c>
      <c r="M122" s="27">
        <f>U122</f>
        <v>0</v>
      </c>
      <c r="N122" s="13">
        <f>M122-X122</f>
        <v>0</v>
      </c>
      <c r="O122" s="14" t="str">
        <f>IF(SUMIF(T122:U122,"&lt;0")&lt;&gt;0,SUMIF(T122:U122,"&lt;0")*(-1)," ")</f>
        <v xml:space="preserve"> </v>
      </c>
      <c r="P122" s="15">
        <f>AB122+AD122+AF122+AH122+AJ122+AL122+AN122+AP122+AR122+AT122+AV122+AX122+AZ122+BB122+BD122+BF122+BH122+BJ122+BL122+BN122+BP122+BR122+BT122+BV122+BX122+BZ122+CB122+CD122+CF122+CH122+CJ122+CL122+CN122+CP122+CR122+CT122+CV122+CX122+CZ122+DB122+DD122+DF122+DH122+DJ122+DL122+DN122+DP122+DR122+DT122+DV122+DX122+DZ122+EB122+ED122+EF122+EH122+EJ122+EL122+EN122+EP122+ER122+ET122+EV122+EX122+EZ122+FB122+FD122+FF122+FH122+FJ122+FL122+FN122+FP122+FR122+FT122+FV122+FX122+FZ122+GB122+GD122+GF122</f>
        <v>0</v>
      </c>
      <c r="Q122" s="99">
        <f>P122-GO122</f>
        <v>0</v>
      </c>
      <c r="R122" s="102">
        <f>ROUNDUP(COUNTIF(T122:U122,"&gt; 0")/2,0)</f>
        <v>0</v>
      </c>
      <c r="S122" s="17" t="str">
        <f>IF(R122=0,"-",IF(R122-X122&gt;8,M122/(8+X122),M122/R122))</f>
        <v>-</v>
      </c>
      <c r="T122" s="102" t="str">
        <f>IFERROR(VLOOKUP(D122,'Ласт турнир'!A$2:C$129,2,FALSE),"")</f>
        <v/>
      </c>
      <c r="U122" s="14">
        <f>IFERROR(VLOOKUP(D122,'Ласт турнир'!A$2:C$129,3,FALSE),0)</f>
        <v>0</v>
      </c>
      <c r="V122" s="176"/>
      <c r="W122" s="177" t="str">
        <f>IF(GP122=0," ",IF(GP122-V122=0," ",GP122-V122))</f>
        <v xml:space="preserve"> </v>
      </c>
      <c r="X122" s="178"/>
    </row>
    <row r="123" spans="3:24" x14ac:dyDescent="0.25">
      <c r="C123" s="168">
        <f>C122+1</f>
        <v>42</v>
      </c>
      <c r="D123" s="3" t="s">
        <v>128</v>
      </c>
      <c r="E123" s="7">
        <v>4</v>
      </c>
      <c r="F123" s="26" t="s">
        <v>808</v>
      </c>
      <c r="G123" s="29" t="str">
        <f>TEXT(E123,"0,0") &amp; F123</f>
        <v>4,0*</v>
      </c>
      <c r="H123" s="2">
        <f>IF(M123&gt;0,1,0)</f>
        <v>0</v>
      </c>
      <c r="I123" s="2">
        <f>IF(F123="",E123,E123+0.1)</f>
        <v>4.0999999999999996</v>
      </c>
      <c r="J123" s="12"/>
      <c r="K123" s="18" t="str">
        <f>IF(M123 &gt; 0, K122+1, "n/a")</f>
        <v>n/a</v>
      </c>
      <c r="L123" s="11" t="str">
        <f>IF(V123=0," ",IF(V123-K123=0," ",V123-K123))</f>
        <v xml:space="preserve"> </v>
      </c>
      <c r="M123" s="27">
        <f>U123</f>
        <v>0</v>
      </c>
      <c r="N123" s="13">
        <f>M123-X123</f>
        <v>0</v>
      </c>
      <c r="O123" s="14" t="str">
        <f>IF(SUMIF(T123:U123,"&lt;0")&lt;&gt;0,SUMIF(T123:U123,"&lt;0")*(-1)," ")</f>
        <v xml:space="preserve"> </v>
      </c>
      <c r="P123" s="15">
        <f>AB123+AD123+AF123+AH123+AJ123+AL123+AN123+AP123+AR123+AT123+AV123+AX123+AZ123+BB123+BD123+BF123+BH123+BJ123+BL123+BN123+BP123+BR123+BT123+BV123+BX123+BZ123+CB123+CD123+CF123+CH123+CJ123+CL123+CN123+CP123+CR123+CT123+CV123+CX123+CZ123+DB123+DD123+DF123+DH123+DJ123+DL123+DN123+DP123+DR123+DT123+DV123+DX123+DZ123+EB123+ED123+EF123+EH123+EJ123+EL123+EN123+EP123+ER123+ET123+EV123+EX123+EZ123+FB123+FD123+FF123+FH123+FJ123+FL123+FN123+FP123+FR123+FT123+FV123+FX123+FZ123+GB123+GD123+GF123</f>
        <v>0</v>
      </c>
      <c r="Q123" s="99">
        <f>P123-GO123</f>
        <v>0</v>
      </c>
      <c r="R123" s="102">
        <f>ROUNDUP(COUNTIF(T123:U123,"&gt; 0")/2,0)</f>
        <v>0</v>
      </c>
      <c r="S123" s="17" t="str">
        <f>IF(R123=0,"-",IF(R123-X123&gt;8,M123/(8+X123),M123/R123))</f>
        <v>-</v>
      </c>
      <c r="T123" s="102" t="str">
        <f>IFERROR(VLOOKUP(D123,'Ласт турнир'!A$2:C$129,2,FALSE),"")</f>
        <v/>
      </c>
      <c r="U123" s="14">
        <f>IFERROR(VLOOKUP(D123,'Ласт турнир'!A$2:C$129,3,FALSE),0)</f>
        <v>0</v>
      </c>
      <c r="V123" s="176"/>
      <c r="W123" s="177" t="str">
        <f>IF(GP123=0," ",IF(GP123-V123=0," ",GP123-V123))</f>
        <v xml:space="preserve"> </v>
      </c>
      <c r="X123" s="178"/>
    </row>
    <row r="124" spans="3:24" x14ac:dyDescent="0.25">
      <c r="C124" s="168">
        <f>C123+1</f>
        <v>43</v>
      </c>
      <c r="D124" s="3" t="s">
        <v>140</v>
      </c>
      <c r="E124" s="7">
        <v>4</v>
      </c>
      <c r="F124" s="26" t="s">
        <v>808</v>
      </c>
      <c r="G124" s="29" t="str">
        <f>TEXT(E124,"0,0") &amp; F124</f>
        <v>4,0*</v>
      </c>
      <c r="H124" s="2">
        <f>IF(M124&gt;0,1,0)</f>
        <v>0</v>
      </c>
      <c r="I124" s="2">
        <f>IF(F124="",E124,E124+0.1)</f>
        <v>4.0999999999999996</v>
      </c>
      <c r="J124" s="12"/>
      <c r="K124" s="18" t="str">
        <f>IF(M124 &gt; 0, K123+1, "n/a")</f>
        <v>n/a</v>
      </c>
      <c r="L124" s="11" t="str">
        <f>IF(V124=0," ",IF(V124-K124=0," ",V124-K124))</f>
        <v xml:space="preserve"> </v>
      </c>
      <c r="M124" s="27">
        <f>U124</f>
        <v>0</v>
      </c>
      <c r="N124" s="13">
        <f>M124-X124</f>
        <v>0</v>
      </c>
      <c r="O124" s="14" t="str">
        <f>IF(SUMIF(T124:U124,"&lt;0")&lt;&gt;0,SUMIF(T124:U124,"&lt;0")*(-1)," ")</f>
        <v xml:space="preserve"> </v>
      </c>
      <c r="P124" s="15">
        <f>AB124+AD124+AF124+AH124+AJ124+AL124+AN124+AP124+AR124+AT124+AV124+AX124+AZ124+BB124+BD124+BF124+BH124+BJ124+BL124+BN124+BP124+BR124+BT124+BV124+BX124+BZ124+CB124+CD124+CF124+CH124+CJ124+CL124+CN124+CP124+CR124+CT124+CV124+CX124+CZ124+DB124+DD124+DF124+DH124+DJ124+DL124+DN124+DP124+DR124+DT124+DV124+DX124+DZ124+EB124+ED124+EF124+EH124+EJ124+EL124+EN124+EP124+ER124+ET124+EV124+EX124+EZ124+FB124+FD124+FF124+FH124+FJ124+FL124+FN124+FP124+FR124+FT124+FV124+FX124+FZ124+GB124+GD124+GF124</f>
        <v>0</v>
      </c>
      <c r="Q124" s="99">
        <f>P124-GO124</f>
        <v>0</v>
      </c>
      <c r="R124" s="102">
        <f>ROUNDUP(COUNTIF(T124:U124,"&gt; 0")/2,0)</f>
        <v>0</v>
      </c>
      <c r="S124" s="17" t="str">
        <f>IF(R124=0,"-",IF(R124-X124&gt;8,M124/(8+X124),M124/R124))</f>
        <v>-</v>
      </c>
      <c r="T124" s="102" t="str">
        <f>IFERROR(VLOOKUP(D124,'Ласт турнир'!A$2:C$129,2,FALSE),"")</f>
        <v/>
      </c>
      <c r="U124" s="14">
        <f>IFERROR(VLOOKUP(D124,'Ласт турнир'!A$2:C$129,3,FALSE),0)</f>
        <v>0</v>
      </c>
      <c r="V124" s="176"/>
      <c r="W124" s="177" t="str">
        <f>IF(GP124=0," ",IF(GP124-V124=0," ",GP124-V124))</f>
        <v xml:space="preserve"> </v>
      </c>
      <c r="X124" s="178"/>
    </row>
    <row r="125" spans="3:24" x14ac:dyDescent="0.25">
      <c r="C125" s="168">
        <f>C124+1</f>
        <v>44</v>
      </c>
      <c r="D125" s="3" t="s">
        <v>32</v>
      </c>
      <c r="E125" s="7">
        <v>4</v>
      </c>
      <c r="F125" s="26" t="s">
        <v>808</v>
      </c>
      <c r="G125" s="29" t="str">
        <f>TEXT(E125,"0,0") &amp; F125</f>
        <v>4,0*</v>
      </c>
      <c r="H125" s="2">
        <f>IF(M125&gt;0,1,0)</f>
        <v>0</v>
      </c>
      <c r="I125" s="2">
        <f>IF(F125="",E125,E125+0.1)</f>
        <v>4.0999999999999996</v>
      </c>
      <c r="J125" s="12"/>
      <c r="K125" s="18" t="str">
        <f>IF(M125 &gt; 0, K124+1, "n/a")</f>
        <v>n/a</v>
      </c>
      <c r="L125" s="11" t="str">
        <f>IF(V125=0," ",IF(V125-K125=0," ",V125-K125))</f>
        <v xml:space="preserve"> </v>
      </c>
      <c r="M125" s="27">
        <f>U125</f>
        <v>0</v>
      </c>
      <c r="N125" s="13">
        <f>M125-X125</f>
        <v>0</v>
      </c>
      <c r="O125" s="14" t="str">
        <f>IF(SUMIF(T125:U125,"&lt;0")&lt;&gt;0,SUMIF(T125:U125,"&lt;0")*(-1)," ")</f>
        <v xml:space="preserve"> </v>
      </c>
      <c r="P125" s="15">
        <f>AB125+AD125+AF125+AH125+AJ125+AL125+AN125+AP125+AR125+AT125+AV125+AX125+AZ125+BB125+BD125+BF125+BH125+BJ125+BL125+BN125+BP125+BR125+BT125+BV125+BX125+BZ125+CB125+CD125+CF125+CH125+CJ125+CL125+CN125+CP125+CR125+CT125+CV125+CX125+CZ125+DB125+DD125+DF125+DH125+DJ125+DL125+DN125+DP125+DR125+DT125+DV125+DX125+DZ125+EB125+ED125+EF125+EH125+EJ125+EL125+EN125+EP125+ER125+ET125+EV125+EX125+EZ125+FB125+FD125+FF125+FH125+FJ125+FL125+FN125+FP125+FR125+FT125+FV125+FX125+FZ125+GB125+GD125+GF125</f>
        <v>0</v>
      </c>
      <c r="Q125" s="99">
        <f>P125-GO125</f>
        <v>0</v>
      </c>
      <c r="R125" s="102">
        <f>ROUNDUP(COUNTIF(T125:U125,"&gt; 0")/2,0)</f>
        <v>0</v>
      </c>
      <c r="S125" s="17" t="str">
        <f>IF(R125=0,"-",IF(R125-X125&gt;8,M125/(8+X125),M125/R125))</f>
        <v>-</v>
      </c>
      <c r="T125" s="102" t="str">
        <f>IFERROR(VLOOKUP(D125,'Ласт турнир'!A$2:C$129,2,FALSE),"")</f>
        <v/>
      </c>
      <c r="U125" s="14">
        <f>IFERROR(VLOOKUP(D125,'Ласт турнир'!A$2:C$129,3,FALSE),0)</f>
        <v>0</v>
      </c>
      <c r="V125" s="176"/>
      <c r="W125" s="177" t="str">
        <f>IF(GP125=0," ",IF(GP125-V125=0," ",GP125-V125))</f>
        <v xml:space="preserve"> </v>
      </c>
      <c r="X125" s="178"/>
    </row>
    <row r="126" spans="3:24" x14ac:dyDescent="0.25">
      <c r="C126" s="168">
        <f>C125+1</f>
        <v>45</v>
      </c>
      <c r="D126" s="3" t="s">
        <v>86</v>
      </c>
      <c r="E126" s="7">
        <v>4</v>
      </c>
      <c r="F126" s="26" t="s">
        <v>808</v>
      </c>
      <c r="G126" s="29" t="str">
        <f>TEXT(E126,"0,0") &amp; F126</f>
        <v>4,0*</v>
      </c>
      <c r="H126" s="2">
        <f>IF(M126&gt;0,1,0)</f>
        <v>0</v>
      </c>
      <c r="I126" s="2">
        <f>IF(F126="",E126,E126+0.1)</f>
        <v>4.0999999999999996</v>
      </c>
      <c r="J126" s="12"/>
      <c r="K126" s="18" t="str">
        <f>IF(M126 &gt; 0, K125+1, "n/a")</f>
        <v>n/a</v>
      </c>
      <c r="L126" s="11" t="str">
        <f>IF(V126=0," ",IF(V126-K126=0," ",V126-K126))</f>
        <v xml:space="preserve"> </v>
      </c>
      <c r="M126" s="27">
        <f>U126</f>
        <v>0</v>
      </c>
      <c r="N126" s="13">
        <f>M126-X126</f>
        <v>0</v>
      </c>
      <c r="O126" s="14" t="str">
        <f>IF(SUMIF(T126:U126,"&lt;0")&lt;&gt;0,SUMIF(T126:U126,"&lt;0")*(-1)," ")</f>
        <v xml:space="preserve"> </v>
      </c>
      <c r="P126" s="15">
        <f>AB126+AD126+AF126+AH126+AJ126+AL126+AN126+AP126+AR126+AT126+AV126+AX126+AZ126+BB126+BD126+BF126+BH126+BJ126+BL126+BN126+BP126+BR126+BT126+BV126+BX126+BZ126+CB126+CD126+CF126+CH126+CJ126+CL126+CN126+CP126+CR126+CT126+CV126+CX126+CZ126+DB126+DD126+DF126+DH126+DJ126+DL126+DN126+DP126+DR126+DT126+DV126+DX126+DZ126+EB126+ED126+EF126+EH126+EJ126+EL126+EN126+EP126+ER126+ET126+EV126+EX126+EZ126+FB126+FD126+FF126+FH126+FJ126+FL126+FN126+FP126+FR126+FT126+FV126+FX126+FZ126+GB126+GD126+GF126</f>
        <v>0</v>
      </c>
      <c r="Q126" s="99">
        <f>P126-GO126</f>
        <v>0</v>
      </c>
      <c r="R126" s="102">
        <f>ROUNDUP(COUNTIF(T126:U126,"&gt; 0")/2,0)</f>
        <v>0</v>
      </c>
      <c r="S126" s="17" t="str">
        <f>IF(R126=0,"-",IF(R126-X126&gt;8,M126/(8+X126),M126/R126))</f>
        <v>-</v>
      </c>
      <c r="T126" s="102" t="str">
        <f>IFERROR(VLOOKUP(D126,'Ласт турнир'!A$2:C$129,2,FALSE),"")</f>
        <v/>
      </c>
      <c r="U126" s="14">
        <f>IFERROR(VLOOKUP(D126,'Ласт турнир'!A$2:C$129,3,FALSE),0)</f>
        <v>0</v>
      </c>
      <c r="V126" s="176"/>
      <c r="W126" s="177" t="str">
        <f>IF(GP126=0," ",IF(GP126-V126=0," ",GP126-V126))</f>
        <v xml:space="preserve"> </v>
      </c>
      <c r="X126" s="178"/>
    </row>
    <row r="127" spans="3:24" x14ac:dyDescent="0.25">
      <c r="C127" s="168">
        <f>C126+1</f>
        <v>46</v>
      </c>
      <c r="D127" s="3" t="s">
        <v>89</v>
      </c>
      <c r="E127" s="7">
        <v>4</v>
      </c>
      <c r="F127" s="26" t="s">
        <v>808</v>
      </c>
      <c r="G127" s="29" t="str">
        <f>TEXT(E127,"0,0") &amp; F127</f>
        <v>4,0*</v>
      </c>
      <c r="H127" s="2">
        <f>IF(M127&gt;0,1,0)</f>
        <v>0</v>
      </c>
      <c r="I127" s="2">
        <f>IF(F127="",E127,E127+0.1)</f>
        <v>4.0999999999999996</v>
      </c>
      <c r="J127" s="12"/>
      <c r="K127" s="18" t="str">
        <f>IF(M127 &gt; 0, K126+1, "n/a")</f>
        <v>n/a</v>
      </c>
      <c r="L127" s="11" t="str">
        <f>IF(V127=0," ",IF(V127-K127=0," ",V127-K127))</f>
        <v xml:space="preserve"> </v>
      </c>
      <c r="M127" s="27">
        <f>U127</f>
        <v>0</v>
      </c>
      <c r="N127" s="13">
        <f>M127-X127</f>
        <v>0</v>
      </c>
      <c r="O127" s="14" t="str">
        <f>IF(SUMIF(T127:U127,"&lt;0")&lt;&gt;0,SUMIF(T127:U127,"&lt;0")*(-1)," ")</f>
        <v xml:space="preserve"> </v>
      </c>
      <c r="P127" s="15">
        <f>AB127+AD127+AF127+AH127+AJ127+AL127+AN127+AP127+AR127+AT127+AV127+AX127+AZ127+BB127+BD127+BF127+BH127+BJ127+BL127+BN127+BP127+BR127+BT127+BV127+BX127+BZ127+CB127+CD127+CF127+CH127+CJ127+CL127+CN127+CP127+CR127+CT127+CV127+CX127+CZ127+DB127+DD127+DF127+DH127+DJ127+DL127+DN127+DP127+DR127+DT127+DV127+DX127+DZ127+EB127+ED127+EF127+EH127+EJ127+EL127+EN127+EP127+ER127+ET127+EV127+EX127+EZ127+FB127+FD127+FF127+FH127+FJ127+FL127+FN127+FP127+FR127+FT127+FV127+FX127+FZ127+GB127+GD127+GF127</f>
        <v>0</v>
      </c>
      <c r="Q127" s="99">
        <f>P127-GO127</f>
        <v>0</v>
      </c>
      <c r="R127" s="102">
        <f>ROUNDUP(COUNTIF(T127:U127,"&gt; 0")/2,0)</f>
        <v>0</v>
      </c>
      <c r="S127" s="17" t="str">
        <f>IF(R127=0,"-",IF(R127-X127&gt;8,M127/(8+X127),M127/R127))</f>
        <v>-</v>
      </c>
      <c r="T127" s="102" t="str">
        <f>IFERROR(VLOOKUP(D127,'Ласт турнир'!A$2:C$129,2,FALSE),"")</f>
        <v/>
      </c>
      <c r="U127" s="14">
        <f>IFERROR(VLOOKUP(D127,'Ласт турнир'!A$2:C$129,3,FALSE),0)</f>
        <v>0</v>
      </c>
      <c r="V127" s="176"/>
      <c r="W127" s="177" t="str">
        <f>IF(GP127=0," ",IF(GP127-V127=0," ",GP127-V127))</f>
        <v xml:space="preserve"> </v>
      </c>
      <c r="X127" s="178"/>
    </row>
    <row r="128" spans="3:24" x14ac:dyDescent="0.25">
      <c r="C128" s="168">
        <f>C127+1</f>
        <v>47</v>
      </c>
      <c r="D128" s="3" t="s">
        <v>143</v>
      </c>
      <c r="E128" s="7">
        <v>4</v>
      </c>
      <c r="F128" s="26" t="s">
        <v>808</v>
      </c>
      <c r="G128" s="29" t="str">
        <f>TEXT(E128,"0,0") &amp; F128</f>
        <v>4,0*</v>
      </c>
      <c r="H128" s="2">
        <f>IF(M128&gt;0,1,0)</f>
        <v>0</v>
      </c>
      <c r="I128" s="2">
        <f>IF(F128="",E128,E128+0.1)</f>
        <v>4.0999999999999996</v>
      </c>
      <c r="J128" s="12"/>
      <c r="K128" s="18" t="str">
        <f>IF(M128 &gt; 0, K127+1, "n/a")</f>
        <v>n/a</v>
      </c>
      <c r="L128" s="11" t="str">
        <f>IF(V128=0," ",IF(V128-K128=0," ",V128-K128))</f>
        <v xml:space="preserve"> </v>
      </c>
      <c r="M128" s="27">
        <f>U128</f>
        <v>0</v>
      </c>
      <c r="N128" s="13">
        <f>M128-X128</f>
        <v>0</v>
      </c>
      <c r="O128" s="14" t="str">
        <f>IF(SUMIF(T128:U128,"&lt;0")&lt;&gt;0,SUMIF(T128:U128,"&lt;0")*(-1)," ")</f>
        <v xml:space="preserve"> </v>
      </c>
      <c r="P128" s="15">
        <f>AB128+AD128+AF128+AH128+AJ128+AL128+AN128+AP128+AR128+AT128+AV128+AX128+AZ128+BB128+BD128+BF128+BH128+BJ128+BL128+BN128+BP128+BR128+BT128+BV128+BX128+BZ128+CB128+CD128+CF128+CH128+CJ128+CL128+CN128+CP128+CR128+CT128+CV128+CX128+CZ128+DB128+DD128+DF128+DH128+DJ128+DL128+DN128+DP128+DR128+DT128+DV128+DX128+DZ128+EB128+ED128+EF128+EH128+EJ128+EL128+EN128+EP128+ER128+ET128+EV128+EX128+EZ128+FB128+FD128+FF128+FH128+FJ128+FL128+FN128+FP128+FR128+FT128+FV128+FX128+FZ128+GB128+GD128+GF128</f>
        <v>0</v>
      </c>
      <c r="Q128" s="99">
        <f>P128-GO128</f>
        <v>0</v>
      </c>
      <c r="R128" s="102">
        <f>ROUNDUP(COUNTIF(T128:U128,"&gt; 0")/2,0)</f>
        <v>0</v>
      </c>
      <c r="S128" s="17" t="str">
        <f>IF(R128=0,"-",IF(R128-X128&gt;8,M128/(8+X128),M128/R128))</f>
        <v>-</v>
      </c>
      <c r="T128" s="102" t="str">
        <f>IFERROR(VLOOKUP(D128,'Ласт турнир'!A$2:C$129,2,FALSE),"")</f>
        <v/>
      </c>
      <c r="U128" s="14">
        <f>IFERROR(VLOOKUP(D128,'Ласт турнир'!A$2:C$129,3,FALSE),0)</f>
        <v>0</v>
      </c>
      <c r="V128" s="176"/>
      <c r="W128" s="177" t="str">
        <f>IF(GP128=0," ",IF(GP128-V128=0," ",GP128-V128))</f>
        <v xml:space="preserve"> </v>
      </c>
      <c r="X128" s="178"/>
    </row>
    <row r="129" spans="3:24" x14ac:dyDescent="0.25">
      <c r="C129" s="168">
        <f>C128+1</f>
        <v>48</v>
      </c>
      <c r="D129" s="3" t="s">
        <v>122</v>
      </c>
      <c r="E129" s="7">
        <v>4</v>
      </c>
      <c r="F129" s="26" t="s">
        <v>808</v>
      </c>
      <c r="G129" s="29" t="str">
        <f>TEXT(E129,"0,0") &amp; F129</f>
        <v>4,0*</v>
      </c>
      <c r="H129" s="2">
        <f>IF(M129&gt;0,1,0)</f>
        <v>0</v>
      </c>
      <c r="I129" s="2">
        <f>IF(F129="",E129,E129+0.1)</f>
        <v>4.0999999999999996</v>
      </c>
      <c r="J129" s="12"/>
      <c r="K129" s="18" t="str">
        <f>IF(M129 &gt; 0, K128+1, "n/a")</f>
        <v>n/a</v>
      </c>
      <c r="L129" s="11" t="str">
        <f>IF(V129=0," ",IF(V129-K129=0," ",V129-K129))</f>
        <v xml:space="preserve"> </v>
      </c>
      <c r="M129" s="27">
        <f>U129</f>
        <v>0</v>
      </c>
      <c r="N129" s="13">
        <f>M129-X129</f>
        <v>0</v>
      </c>
      <c r="O129" s="14" t="str">
        <f>IF(SUMIF(T129:U129,"&lt;0")&lt;&gt;0,SUMIF(T129:U129,"&lt;0")*(-1)," ")</f>
        <v xml:space="preserve"> </v>
      </c>
      <c r="P129" s="15">
        <f>AB129+AD129+AF129+AH129+AJ129+AL129+AN129+AP129+AR129+AT129+AV129+AX129+AZ129+BB129+BD129+BF129+BH129+BJ129+BL129+BN129+BP129+BR129+BT129+BV129+BX129+BZ129+CB129+CD129+CF129+CH129+CJ129+CL129+CN129+CP129+CR129+CT129+CV129+CX129+CZ129+DB129+DD129+DF129+DH129+DJ129+DL129+DN129+DP129+DR129+DT129+DV129+DX129+DZ129+EB129+ED129+EF129+EH129+EJ129+EL129+EN129+EP129+ER129+ET129+EV129+EX129+EZ129+FB129+FD129+FF129+FH129+FJ129+FL129+FN129+FP129+FR129+FT129+FV129+FX129+FZ129+GB129+GD129+GF129</f>
        <v>0</v>
      </c>
      <c r="Q129" s="99">
        <f>P129-GO129</f>
        <v>0</v>
      </c>
      <c r="R129" s="102">
        <f>ROUNDUP(COUNTIF(T129:U129,"&gt; 0")/2,0)</f>
        <v>0</v>
      </c>
      <c r="S129" s="17" t="str">
        <f>IF(R129=0,"-",IF(R129-X129&gt;8,M129/(8+X129),M129/R129))</f>
        <v>-</v>
      </c>
      <c r="T129" s="102" t="str">
        <f>IFERROR(VLOOKUP(D129,'Ласт турнир'!A$2:C$129,2,FALSE),"")</f>
        <v/>
      </c>
      <c r="U129" s="14">
        <f>IFERROR(VLOOKUP(D129,'Ласт турнир'!A$2:C$129,3,FALSE),0)</f>
        <v>0</v>
      </c>
      <c r="V129" s="176"/>
      <c r="W129" s="177" t="str">
        <f>IF(GP129=0," ",IF(GP129-V129=0," ",GP129-V129))</f>
        <v xml:space="preserve"> </v>
      </c>
      <c r="X129" s="178"/>
    </row>
    <row r="130" spans="3:24" x14ac:dyDescent="0.25">
      <c r="C130" s="168">
        <f>C129+1</f>
        <v>49</v>
      </c>
      <c r="D130" s="3" t="s">
        <v>27</v>
      </c>
      <c r="E130" s="7">
        <v>4</v>
      </c>
      <c r="F130" s="26" t="s">
        <v>808</v>
      </c>
      <c r="G130" s="29" t="str">
        <f>TEXT(E130,"0,0") &amp; F130</f>
        <v>4,0*</v>
      </c>
      <c r="H130" s="2">
        <f>IF(M130&gt;0,1,0)</f>
        <v>0</v>
      </c>
      <c r="I130" s="2">
        <f>IF(F130="",E130,E130+0.1)</f>
        <v>4.0999999999999996</v>
      </c>
      <c r="J130" s="12"/>
      <c r="K130" s="18" t="str">
        <f>IF(M130 &gt; 0, K129+1, "n/a")</f>
        <v>n/a</v>
      </c>
      <c r="L130" s="11" t="str">
        <f>IF(V130=0," ",IF(V130-K130=0," ",V130-K130))</f>
        <v xml:space="preserve"> </v>
      </c>
      <c r="M130" s="27">
        <f>U130</f>
        <v>0</v>
      </c>
      <c r="N130" s="13">
        <f>M130-X130</f>
        <v>0</v>
      </c>
      <c r="O130" s="14" t="str">
        <f>IF(SUMIF(T130:U130,"&lt;0")&lt;&gt;0,SUMIF(T130:U130,"&lt;0")*(-1)," ")</f>
        <v xml:space="preserve"> </v>
      </c>
      <c r="P130" s="15">
        <f>AB130+AD130+AF130+AH130+AJ130+AL130+AN130+AP130+AR130+AT130+AV130+AX130+AZ130+BB130+BD130+BF130+BH130+BJ130+BL130+BN130+BP130+BR130+BT130+BV130+BX130+BZ130+CB130+CD130+CF130+CH130+CJ130+CL130+CN130+CP130+CR130+CT130+CV130+CX130+CZ130+DB130+DD130+DF130+DH130+DJ130+DL130+DN130+DP130+DR130+DT130+DV130+DX130+DZ130+EB130+ED130+EF130+EH130+EJ130+EL130+EN130+EP130+ER130+ET130+EV130+EX130+EZ130+FB130+FD130+FF130+FH130+FJ130+FL130+FN130+FP130+FR130+FT130+FV130+FX130+FZ130+GB130+GD130+GF130</f>
        <v>0</v>
      </c>
      <c r="Q130" s="99">
        <f>P130-GO130</f>
        <v>0</v>
      </c>
      <c r="R130" s="102">
        <f>ROUNDUP(COUNTIF(T130:U130,"&gt; 0")/2,0)</f>
        <v>0</v>
      </c>
      <c r="S130" s="17" t="str">
        <f>IF(R130=0,"-",IF(R130-X130&gt;8,M130/(8+X130),M130/R130))</f>
        <v>-</v>
      </c>
      <c r="T130" s="102" t="str">
        <f>IFERROR(VLOOKUP(D130,'Ласт турнир'!A$2:C$129,2,FALSE),"")</f>
        <v/>
      </c>
      <c r="U130" s="14">
        <f>IFERROR(VLOOKUP(D130,'Ласт турнир'!A$2:C$129,3,FALSE),0)</f>
        <v>0</v>
      </c>
      <c r="V130" s="176"/>
      <c r="W130" s="177" t="str">
        <f>IF(GP130=0," ",IF(GP130-V130=0," ",GP130-V130))</f>
        <v xml:space="preserve"> </v>
      </c>
      <c r="X130" s="178"/>
    </row>
    <row r="131" spans="3:24" x14ac:dyDescent="0.25">
      <c r="C131" s="168">
        <f>C130+1</f>
        <v>50</v>
      </c>
      <c r="D131" s="3" t="s">
        <v>144</v>
      </c>
      <c r="E131" s="7">
        <v>4</v>
      </c>
      <c r="F131" s="26" t="s">
        <v>808</v>
      </c>
      <c r="G131" s="29" t="str">
        <f>TEXT(E131,"0,0") &amp; F131</f>
        <v>4,0*</v>
      </c>
      <c r="H131" s="2">
        <f>IF(M131&gt;0,1,0)</f>
        <v>0</v>
      </c>
      <c r="I131" s="2">
        <f>IF(F131="",E131,E131+0.1)</f>
        <v>4.0999999999999996</v>
      </c>
      <c r="J131" s="12"/>
      <c r="K131" s="18" t="str">
        <f>IF(M131 &gt; 0, K130+1, "n/a")</f>
        <v>n/a</v>
      </c>
      <c r="L131" s="11" t="str">
        <f>IF(V131=0," ",IF(V131-K131=0," ",V131-K131))</f>
        <v xml:space="preserve"> </v>
      </c>
      <c r="M131" s="27">
        <f>U131</f>
        <v>0</v>
      </c>
      <c r="N131" s="13">
        <f>M131-X131</f>
        <v>0</v>
      </c>
      <c r="O131" s="14" t="str">
        <f>IF(SUMIF(T131:U131,"&lt;0")&lt;&gt;0,SUMIF(T131:U131,"&lt;0")*(-1)," ")</f>
        <v xml:space="preserve"> </v>
      </c>
      <c r="P131" s="15">
        <f>AB131+AD131+AF131+AH131+AJ131+AL131+AN131+AP131+AR131+AT131+AV131+AX131+AZ131+BB131+BD131+BF131+BH131+BJ131+BL131+BN131+BP131+BR131+BT131+BV131+BX131+BZ131+CB131+CD131+CF131+CH131+CJ131+CL131+CN131+CP131+CR131+CT131+CV131+CX131+CZ131+DB131+DD131+DF131+DH131+DJ131+DL131+DN131+DP131+DR131+DT131+DV131+DX131+DZ131+EB131+ED131+EF131+EH131+EJ131+EL131+EN131+EP131+ER131+ET131+EV131+EX131+EZ131+FB131+FD131+FF131+FH131+FJ131+FL131+FN131+FP131+FR131+FT131+FV131+FX131+FZ131+GB131+GD131+GF131</f>
        <v>0</v>
      </c>
      <c r="Q131" s="99">
        <f>P131-GO131</f>
        <v>0</v>
      </c>
      <c r="R131" s="102">
        <f>ROUNDUP(COUNTIF(T131:U131,"&gt; 0")/2,0)</f>
        <v>0</v>
      </c>
      <c r="S131" s="17" t="str">
        <f>IF(R131=0,"-",IF(R131-X131&gt;8,M131/(8+X131),M131/R131))</f>
        <v>-</v>
      </c>
      <c r="T131" s="102" t="str">
        <f>IFERROR(VLOOKUP(D131,'Ласт турнир'!A$2:C$129,2,FALSE),"")</f>
        <v/>
      </c>
      <c r="U131" s="14">
        <f>IFERROR(VLOOKUP(D131,'Ласт турнир'!A$2:C$129,3,FALSE),0)</f>
        <v>0</v>
      </c>
      <c r="V131" s="176"/>
      <c r="W131" s="177" t="str">
        <f>IF(GP131=0," ",IF(GP131-V131=0," ",GP131-V131))</f>
        <v xml:space="preserve"> </v>
      </c>
      <c r="X131" s="178"/>
    </row>
    <row r="132" spans="3:24" x14ac:dyDescent="0.25">
      <c r="C132" s="168">
        <f>C131+1</f>
        <v>51</v>
      </c>
      <c r="D132" s="3" t="s">
        <v>96</v>
      </c>
      <c r="E132" s="7">
        <v>4</v>
      </c>
      <c r="F132" s="26" t="s">
        <v>808</v>
      </c>
      <c r="G132" s="29" t="str">
        <f>TEXT(E132,"0,0") &amp; F132</f>
        <v>4,0*</v>
      </c>
      <c r="H132" s="2">
        <f>IF(M132&gt;0,1,0)</f>
        <v>0</v>
      </c>
      <c r="I132" s="2">
        <f>IF(F132="",E132,E132+0.1)</f>
        <v>4.0999999999999996</v>
      </c>
      <c r="J132" s="12"/>
      <c r="K132" s="18" t="str">
        <f>IF(M132 &gt; 0, K131+1, "n/a")</f>
        <v>n/a</v>
      </c>
      <c r="L132" s="11" t="str">
        <f>IF(V132=0," ",IF(V132-K132=0," ",V132-K132))</f>
        <v xml:space="preserve"> </v>
      </c>
      <c r="M132" s="27">
        <f>U132</f>
        <v>0</v>
      </c>
      <c r="N132" s="13">
        <f>M132-X132</f>
        <v>0</v>
      </c>
      <c r="O132" s="14" t="str">
        <f>IF(SUMIF(T132:U132,"&lt;0")&lt;&gt;0,SUMIF(T132:U132,"&lt;0")*(-1)," ")</f>
        <v xml:space="preserve"> </v>
      </c>
      <c r="P132" s="15">
        <f>AB132+AD132+AF132+AH132+AJ132+AL132+AN132+AP132+AR132+AT132+AV132+AX132+AZ132+BB132+BD132+BF132+BH132+BJ132+BL132+BN132+BP132+BR132+BT132+BV132+BX132+BZ132+CB132+CD132+CF132+CH132+CJ132+CL132+CN132+CP132+CR132+CT132+CV132+CX132+CZ132+DB132+DD132+DF132+DH132+DJ132+DL132+DN132+DP132+DR132+DT132+DV132+DX132+DZ132+EB132+ED132+EF132+EH132+EJ132+EL132+EN132+EP132+ER132+ET132+EV132+EX132+EZ132+FB132+FD132+FF132+FH132+FJ132+FL132+FN132+FP132+FR132+FT132+FV132+FX132+FZ132+GB132+GD132+GF132</f>
        <v>0</v>
      </c>
      <c r="Q132" s="99">
        <f>P132-GO132</f>
        <v>0</v>
      </c>
      <c r="R132" s="102">
        <f>ROUNDUP(COUNTIF(T132:U132,"&gt; 0")/2,0)</f>
        <v>0</v>
      </c>
      <c r="S132" s="17" t="str">
        <f>IF(R132=0,"-",IF(R132-X132&gt;8,M132/(8+X132),M132/R132))</f>
        <v>-</v>
      </c>
      <c r="T132" s="102" t="str">
        <f>IFERROR(VLOOKUP(D132,'Ласт турнир'!A$2:C$129,2,FALSE),"")</f>
        <v/>
      </c>
      <c r="U132" s="14">
        <f>IFERROR(VLOOKUP(D132,'Ласт турнир'!A$2:C$129,3,FALSE),0)</f>
        <v>0</v>
      </c>
      <c r="V132" s="176"/>
      <c r="W132" s="177" t="str">
        <f>IF(GP132=0," ",IF(GP132-V132=0," ",GP132-V132))</f>
        <v xml:space="preserve"> </v>
      </c>
      <c r="X132" s="178"/>
    </row>
    <row r="133" spans="3:24" x14ac:dyDescent="0.25">
      <c r="C133" s="168">
        <f>C132+1</f>
        <v>52</v>
      </c>
      <c r="D133" s="3" t="s">
        <v>826</v>
      </c>
      <c r="E133" s="7">
        <v>4</v>
      </c>
      <c r="F133" s="26" t="s">
        <v>808</v>
      </c>
      <c r="G133" s="29" t="str">
        <f>TEXT(E133,"0,0") &amp; F133</f>
        <v>4,0*</v>
      </c>
      <c r="H133" s="2">
        <f>IF(M133&gt;0,1,0)</f>
        <v>0</v>
      </c>
      <c r="I133" s="2">
        <f>IF(F133="",E133,E133+0.1)</f>
        <v>4.0999999999999996</v>
      </c>
      <c r="J133" s="12"/>
      <c r="K133" s="18" t="str">
        <f>IF(M133 &gt; 0, K132+1, "n/a")</f>
        <v>n/a</v>
      </c>
      <c r="L133" s="11" t="str">
        <f>IF(V133=0," ",IF(V133-K133=0," ",V133-K133))</f>
        <v xml:space="preserve"> </v>
      </c>
      <c r="M133" s="27">
        <f>U133</f>
        <v>0</v>
      </c>
      <c r="N133" s="13">
        <f>M133-X133</f>
        <v>0</v>
      </c>
      <c r="O133" s="14" t="str">
        <f>IF(SUMIF(T133:U133,"&lt;0")&lt;&gt;0,SUMIF(T133:U133,"&lt;0")*(-1)," ")</f>
        <v xml:space="preserve"> </v>
      </c>
      <c r="P133" s="15">
        <f>AB133+AD133+AF133+AH133+AJ133+AL133+AN133+AP133+AR133+AT133+AV133+AX133+AZ133+BB133+BD133+BF133+BH133+BJ133+BL133+BN133+BP133+BR133+BT133+BV133+BX133+BZ133+CB133+CD133+CF133+CH133+CJ133+CL133+CN133+CP133+CR133+CT133+CV133+CX133+CZ133+DB133+DD133+DF133+DH133+DJ133+DL133+DN133+DP133+DR133+DT133+DV133+DX133+DZ133+EB133+ED133+EF133+EH133+EJ133+EL133+EN133+EP133+ER133+ET133+EV133+EX133+EZ133+FB133+FD133+FF133+FH133+FJ133+FL133+FN133+FP133+FR133+FT133+FV133+FX133+FZ133+GB133+GD133+GF133</f>
        <v>0</v>
      </c>
      <c r="Q133" s="99">
        <f>P133-GO133</f>
        <v>0</v>
      </c>
      <c r="R133" s="102">
        <f>ROUNDUP(COUNTIF(T133:U133,"&gt; 0")/2,0)</f>
        <v>0</v>
      </c>
      <c r="S133" s="17" t="str">
        <f>IF(R133=0,"-",IF(R133-X133&gt;8,M133/(8+X133),M133/R133))</f>
        <v>-</v>
      </c>
      <c r="T133" s="102" t="str">
        <f>IFERROR(VLOOKUP(D133,'Ласт турнир'!A$2:C$129,2,FALSE),"")</f>
        <v/>
      </c>
      <c r="U133" s="14">
        <f>IFERROR(VLOOKUP(D133,'Ласт турнир'!A$2:C$129,3,FALSE),0)</f>
        <v>0</v>
      </c>
      <c r="V133" s="176"/>
      <c r="W133" s="177" t="str">
        <f>IF(GP133=0," ",IF(GP133-V133=0," ",GP133-V133))</f>
        <v xml:space="preserve"> </v>
      </c>
      <c r="X133" s="178"/>
    </row>
    <row r="134" spans="3:24" x14ac:dyDescent="0.25">
      <c r="C134" s="168">
        <f>C133+1</f>
        <v>53</v>
      </c>
      <c r="D134" s="3" t="s">
        <v>51</v>
      </c>
      <c r="E134" s="7">
        <v>4</v>
      </c>
      <c r="F134" s="26" t="s">
        <v>808</v>
      </c>
      <c r="G134" s="29" t="str">
        <f>TEXT(E134,"0,0") &amp; F134</f>
        <v>4,0*</v>
      </c>
      <c r="H134" s="2">
        <f>IF(M134&gt;0,1,0)</f>
        <v>0</v>
      </c>
      <c r="I134" s="2">
        <f>IF(F134="",E134,E134+0.1)</f>
        <v>4.0999999999999996</v>
      </c>
      <c r="J134" s="12"/>
      <c r="K134" s="18" t="str">
        <f>IF(M134 &gt; 0, K133+1, "n/a")</f>
        <v>n/a</v>
      </c>
      <c r="L134" s="11" t="str">
        <f>IF(V134=0," ",IF(V134-K134=0," ",V134-K134))</f>
        <v xml:space="preserve"> </v>
      </c>
      <c r="M134" s="27">
        <f>U134</f>
        <v>0</v>
      </c>
      <c r="N134" s="13">
        <f>M134-X134</f>
        <v>0</v>
      </c>
      <c r="O134" s="14" t="str">
        <f>IF(SUMIF(T134:U134,"&lt;0")&lt;&gt;0,SUMIF(T134:U134,"&lt;0")*(-1)," ")</f>
        <v xml:space="preserve"> </v>
      </c>
      <c r="P134" s="15">
        <f>AB134+AD134+AF134+AH134+AJ134+AL134+AN134+AP134+AR134+AT134+AV134+AX134+AZ134+BB134+BD134+BF134+BH134+BJ134+BL134+BN134+BP134+BR134+BT134+BV134+BX134+BZ134+CB134+CD134+CF134+CH134+CJ134+CL134+CN134+CP134+CR134+CT134+CV134+CX134+CZ134+DB134+DD134+DF134+DH134+DJ134+DL134+DN134+DP134+DR134+DT134+DV134+DX134+DZ134+EB134+ED134+EF134+EH134+EJ134+EL134+EN134+EP134+ER134+ET134+EV134+EX134+EZ134+FB134+FD134+FF134+FH134+FJ134+FL134+FN134+FP134+FR134+FT134+FV134+FX134+FZ134+GB134+GD134+GF134</f>
        <v>0</v>
      </c>
      <c r="Q134" s="99">
        <f>P134-GO134</f>
        <v>0</v>
      </c>
      <c r="R134" s="102">
        <f>ROUNDUP(COUNTIF(T134:U134,"&gt; 0")/2,0)</f>
        <v>0</v>
      </c>
      <c r="S134" s="17" t="str">
        <f>IF(R134=0,"-",IF(R134-X134&gt;8,M134/(8+X134),M134/R134))</f>
        <v>-</v>
      </c>
      <c r="T134" s="102" t="str">
        <f>IFERROR(VLOOKUP(D134,'Ласт турнир'!A$2:C$129,2,FALSE),"")</f>
        <v/>
      </c>
      <c r="U134" s="14">
        <f>IFERROR(VLOOKUP(D134,'Ласт турнир'!A$2:C$129,3,FALSE),0)</f>
        <v>0</v>
      </c>
      <c r="V134" s="176"/>
      <c r="W134" s="177" t="str">
        <f>IF(GP134=0," ",IF(GP134-V134=0," ",GP134-V134))</f>
        <v xml:space="preserve"> </v>
      </c>
      <c r="X134" s="178"/>
    </row>
    <row r="135" spans="3:24" x14ac:dyDescent="0.25">
      <c r="C135" s="168">
        <f>C134+1</f>
        <v>54</v>
      </c>
      <c r="D135" s="3" t="s">
        <v>26</v>
      </c>
      <c r="E135" s="7">
        <v>4</v>
      </c>
      <c r="F135" s="26" t="s">
        <v>808</v>
      </c>
      <c r="G135" s="29" t="str">
        <f>TEXT(E135,"0,0") &amp; F135</f>
        <v>4,0*</v>
      </c>
      <c r="H135" s="2">
        <f>IF(M135&gt;0,1,0)</f>
        <v>0</v>
      </c>
      <c r="I135" s="2">
        <f>IF(F135="",E135,E135+0.1)</f>
        <v>4.0999999999999996</v>
      </c>
      <c r="J135" s="12"/>
      <c r="K135" s="18" t="str">
        <f>IF(M135 &gt; 0, K134+1, "n/a")</f>
        <v>n/a</v>
      </c>
      <c r="L135" s="11" t="str">
        <f>IF(V135=0," ",IF(V135-K135=0," ",V135-K135))</f>
        <v xml:space="preserve"> </v>
      </c>
      <c r="M135" s="27">
        <f>U135</f>
        <v>0</v>
      </c>
      <c r="N135" s="13">
        <f>M135-X135</f>
        <v>0</v>
      </c>
      <c r="O135" s="14" t="str">
        <f>IF(SUMIF(T135:U135,"&lt;0")&lt;&gt;0,SUMIF(T135:U135,"&lt;0")*(-1)," ")</f>
        <v xml:space="preserve"> </v>
      </c>
      <c r="P135" s="15">
        <f>AB135+AD135+AF135+AH135+AJ135+AL135+AN135+AP135+AR135+AT135+AV135+AX135+AZ135+BB135+BD135+BF135+BH135+BJ135+BL135+BN135+BP135+BR135+BT135+BV135+BX135+BZ135+CB135+CD135+CF135+CH135+CJ135+CL135+CN135+CP135+CR135+CT135+CV135+CX135+CZ135+DB135+DD135+DF135+DH135+DJ135+DL135+DN135+DP135+DR135+DT135+DV135+DX135+DZ135+EB135+ED135+EF135+EH135+EJ135+EL135+EN135+EP135+ER135+ET135+EV135+EX135+EZ135+FB135+FD135+FF135+FH135+FJ135+FL135+FN135+FP135+FR135+FT135+FV135+FX135+FZ135+GB135+GD135+GF135</f>
        <v>0</v>
      </c>
      <c r="Q135" s="99">
        <f>P135-GO135</f>
        <v>0</v>
      </c>
      <c r="R135" s="102">
        <f>ROUNDUP(COUNTIF(T135:U135,"&gt; 0")/2,0)</f>
        <v>0</v>
      </c>
      <c r="S135" s="17" t="str">
        <f>IF(R135=0,"-",IF(R135-X135&gt;8,M135/(8+X135),M135/R135))</f>
        <v>-</v>
      </c>
      <c r="T135" s="102" t="str">
        <f>IFERROR(VLOOKUP(D135,'Ласт турнир'!A$2:C$129,2,FALSE),"")</f>
        <v/>
      </c>
      <c r="U135" s="14">
        <f>IFERROR(VLOOKUP(D135,'Ласт турнир'!A$2:C$129,3,FALSE),0)</f>
        <v>0</v>
      </c>
      <c r="V135" s="176"/>
      <c r="W135" s="177" t="str">
        <f>IF(GP135=0," ",IF(GP135-V135=0," ",GP135-V135))</f>
        <v xml:space="preserve"> </v>
      </c>
      <c r="X135" s="178"/>
    </row>
    <row r="136" spans="3:24" x14ac:dyDescent="0.25">
      <c r="C136" s="168">
        <f>C135+1</f>
        <v>55</v>
      </c>
      <c r="D136" s="3" t="s">
        <v>68</v>
      </c>
      <c r="E136" s="7">
        <v>4</v>
      </c>
      <c r="F136" s="26" t="s">
        <v>808</v>
      </c>
      <c r="G136" s="29" t="str">
        <f>TEXT(E136,"0,0") &amp; F136</f>
        <v>4,0*</v>
      </c>
      <c r="H136" s="2">
        <f>IF(M136&gt;0,1,0)</f>
        <v>0</v>
      </c>
      <c r="I136" s="2">
        <f>IF(F136="",E136,E136+0.1)</f>
        <v>4.0999999999999996</v>
      </c>
      <c r="J136" s="12"/>
      <c r="K136" s="18" t="str">
        <f>IF(M136 &gt; 0, K135+1, "n/a")</f>
        <v>n/a</v>
      </c>
      <c r="L136" s="11" t="str">
        <f>IF(V136=0," ",IF(V136-K136=0," ",V136-K136))</f>
        <v xml:space="preserve"> </v>
      </c>
      <c r="M136" s="27">
        <f>U136</f>
        <v>0</v>
      </c>
      <c r="N136" s="13">
        <f>M136-X136</f>
        <v>0</v>
      </c>
      <c r="O136" s="14" t="str">
        <f>IF(SUMIF(T136:U136,"&lt;0")&lt;&gt;0,SUMIF(T136:U136,"&lt;0")*(-1)," ")</f>
        <v xml:space="preserve"> </v>
      </c>
      <c r="P136" s="15">
        <f>AB136+AD136+AF136+AH136+AJ136+AL136+AN136+AP136+AR136+AT136+AV136+AX136+AZ136+BB136+BD136+BF136+BH136+BJ136+BL136+BN136+BP136+BR136+BT136+BV136+BX136+BZ136+CB136+CD136+CF136+CH136+CJ136+CL136+CN136+CP136+CR136+CT136+CV136+CX136+CZ136+DB136+DD136+DF136+DH136+DJ136+DL136+DN136+DP136+DR136+DT136+DV136+DX136+DZ136+EB136+ED136+EF136+EH136+EJ136+EL136+EN136+EP136+ER136+ET136+EV136+EX136+EZ136+FB136+FD136+FF136+FH136+FJ136+FL136+FN136+FP136+FR136+FT136+FV136+FX136+FZ136+GB136+GD136+GF136</f>
        <v>0</v>
      </c>
      <c r="Q136" s="99">
        <f>P136-GO136</f>
        <v>0</v>
      </c>
      <c r="R136" s="102">
        <f>ROUNDUP(COUNTIF(T136:U136,"&gt; 0")/2,0)</f>
        <v>0</v>
      </c>
      <c r="S136" s="17" t="str">
        <f>IF(R136=0,"-",IF(R136-X136&gt;8,M136/(8+X136),M136/R136))</f>
        <v>-</v>
      </c>
      <c r="T136" s="102" t="str">
        <f>IFERROR(VLOOKUP(D136,'Ласт турнир'!A$2:C$129,2,FALSE),"")</f>
        <v/>
      </c>
      <c r="U136" s="14">
        <f>IFERROR(VLOOKUP(D136,'Ласт турнир'!A$2:C$129,3,FALSE),0)</f>
        <v>0</v>
      </c>
      <c r="V136" s="176"/>
      <c r="W136" s="177" t="str">
        <f>IF(GP136=0," ",IF(GP136-V136=0," ",GP136-V136))</f>
        <v xml:space="preserve"> </v>
      </c>
      <c r="X136" s="178"/>
    </row>
    <row r="137" spans="3:24" x14ac:dyDescent="0.25">
      <c r="C137" s="168">
        <f>C136+1</f>
        <v>56</v>
      </c>
      <c r="D137" s="3" t="s">
        <v>111</v>
      </c>
      <c r="E137" s="7">
        <v>4</v>
      </c>
      <c r="F137" s="26" t="s">
        <v>808</v>
      </c>
      <c r="G137" s="29" t="str">
        <f>TEXT(E137,"0,0") &amp; F137</f>
        <v>4,0*</v>
      </c>
      <c r="H137" s="2">
        <f>IF(M137&gt;0,1,0)</f>
        <v>0</v>
      </c>
      <c r="I137" s="2">
        <f>IF(F137="",E137,E137+0.1)</f>
        <v>4.0999999999999996</v>
      </c>
      <c r="J137" s="12"/>
      <c r="K137" s="18" t="str">
        <f>IF(M137 &gt; 0, K136+1, "n/a")</f>
        <v>n/a</v>
      </c>
      <c r="L137" s="11" t="str">
        <f>IF(V137=0," ",IF(V137-K137=0," ",V137-K137))</f>
        <v xml:space="preserve"> </v>
      </c>
      <c r="M137" s="27">
        <f>U137</f>
        <v>0</v>
      </c>
      <c r="N137" s="13">
        <f>M137-X137</f>
        <v>0</v>
      </c>
      <c r="O137" s="14" t="str">
        <f>IF(SUMIF(T137:U137,"&lt;0")&lt;&gt;0,SUMIF(T137:U137,"&lt;0")*(-1)," ")</f>
        <v xml:space="preserve"> </v>
      </c>
      <c r="P137" s="15">
        <f>AB137+AD137+AF137+AH137+AJ137+AL137+AN137+AP137+AR137+AT137+AV137+AX137+AZ137+BB137+BD137+BF137+BH137+BJ137+BL137+BN137+BP137+BR137+BT137+BV137+BX137+BZ137+CB137+CD137+CF137+CH137+CJ137+CL137+CN137+CP137+CR137+CT137+CV137+CX137+CZ137+DB137+DD137+DF137+DH137+DJ137+DL137+DN137+DP137+DR137+DT137+DV137+DX137+DZ137+EB137+ED137+EF137+EH137+EJ137+EL137+EN137+EP137+ER137+ET137+EV137+EX137+EZ137+FB137+FD137+FF137+FH137+FJ137+FL137+FN137+FP137+FR137+FT137+FV137+FX137+FZ137+GB137+GD137+GF137</f>
        <v>0</v>
      </c>
      <c r="Q137" s="99">
        <f>P137-GO137</f>
        <v>0</v>
      </c>
      <c r="R137" s="102">
        <f>ROUNDUP(COUNTIF(T137:U137,"&gt; 0")/2,0)</f>
        <v>0</v>
      </c>
      <c r="S137" s="17" t="str">
        <f>IF(R137=0,"-",IF(R137-X137&gt;8,M137/(8+X137),M137/R137))</f>
        <v>-</v>
      </c>
      <c r="T137" s="102" t="str">
        <f>IFERROR(VLOOKUP(D137,'Ласт турнир'!A$2:C$129,2,FALSE),"")</f>
        <v/>
      </c>
      <c r="U137" s="14">
        <f>IFERROR(VLOOKUP(D137,'Ласт турнир'!A$2:C$129,3,FALSE),0)</f>
        <v>0</v>
      </c>
      <c r="V137" s="176"/>
      <c r="W137" s="177" t="str">
        <f>IF(GP137=0," ",IF(GP137-V137=0," ",GP137-V137))</f>
        <v xml:space="preserve"> </v>
      </c>
      <c r="X137" s="178"/>
    </row>
    <row r="138" spans="3:24" x14ac:dyDescent="0.25">
      <c r="C138" s="168">
        <f>C137+1</f>
        <v>57</v>
      </c>
      <c r="D138" s="3" t="s">
        <v>112</v>
      </c>
      <c r="E138" s="7">
        <v>4</v>
      </c>
      <c r="F138" s="26" t="s">
        <v>808</v>
      </c>
      <c r="G138" s="29" t="str">
        <f>TEXT(E138,"0,0") &amp; F138</f>
        <v>4,0*</v>
      </c>
      <c r="H138" s="2">
        <f>IF(M138&gt;0,1,0)</f>
        <v>0</v>
      </c>
      <c r="I138" s="2">
        <f>IF(F138="",E138,E138+0.1)</f>
        <v>4.0999999999999996</v>
      </c>
      <c r="J138" s="12"/>
      <c r="K138" s="18" t="str">
        <f>IF(M138 &gt; 0, K137+1, "n/a")</f>
        <v>n/a</v>
      </c>
      <c r="L138" s="11" t="str">
        <f>IF(V138=0," ",IF(V138-K138=0," ",V138-K138))</f>
        <v xml:space="preserve"> </v>
      </c>
      <c r="M138" s="27">
        <f>U138</f>
        <v>0</v>
      </c>
      <c r="N138" s="13">
        <f>M138-X138</f>
        <v>0</v>
      </c>
      <c r="O138" s="14" t="str">
        <f>IF(SUMIF(T138:U138,"&lt;0")&lt;&gt;0,SUMIF(T138:U138,"&lt;0")*(-1)," ")</f>
        <v xml:space="preserve"> </v>
      </c>
      <c r="P138" s="15">
        <f>AB138+AD138+AF138+AH138+AJ138+AL138+AN138+AP138+AR138+AT138+AV138+AX138+AZ138+BB138+BD138+BF138+BH138+BJ138+BL138+BN138+BP138+BR138+BT138+BV138+BX138+BZ138+CB138+CD138+CF138+CH138+CJ138+CL138+CN138+CP138+CR138+CT138+CV138+CX138+CZ138+DB138+DD138+DF138+DH138+DJ138+DL138+DN138+DP138+DR138+DT138+DV138+DX138+DZ138+EB138+ED138+EF138+EH138+EJ138+EL138+EN138+EP138+ER138+ET138+EV138+EX138+EZ138+FB138+FD138+FF138+FH138+FJ138+FL138+FN138+FP138+FR138+FT138+FV138+FX138+FZ138+GB138+GD138+GF138</f>
        <v>0</v>
      </c>
      <c r="Q138" s="99">
        <f>P138-GO138</f>
        <v>0</v>
      </c>
      <c r="R138" s="102">
        <f>ROUNDUP(COUNTIF(T138:U138,"&gt; 0")/2,0)</f>
        <v>0</v>
      </c>
      <c r="S138" s="17" t="str">
        <f>IF(R138=0,"-",IF(R138-X138&gt;8,M138/(8+X138),M138/R138))</f>
        <v>-</v>
      </c>
      <c r="T138" s="102" t="str">
        <f>IFERROR(VLOOKUP(D138,'Ласт турнир'!A$2:C$129,2,FALSE),"")</f>
        <v/>
      </c>
      <c r="U138" s="14">
        <f>IFERROR(VLOOKUP(D138,'Ласт турнир'!A$2:C$129,3,FALSE),0)</f>
        <v>0</v>
      </c>
      <c r="V138" s="176"/>
      <c r="W138" s="177" t="str">
        <f>IF(GP138=0," ",IF(GP138-V138=0," ",GP138-V138))</f>
        <v xml:space="preserve"> </v>
      </c>
      <c r="X138" s="178"/>
    </row>
    <row r="139" spans="3:24" x14ac:dyDescent="0.25">
      <c r="C139" s="168">
        <f>C138+1</f>
        <v>58</v>
      </c>
      <c r="D139" s="3" t="s">
        <v>73</v>
      </c>
      <c r="E139" s="7">
        <v>4</v>
      </c>
      <c r="F139" s="26" t="s">
        <v>808</v>
      </c>
      <c r="G139" s="29" t="str">
        <f>TEXT(E139,"0,0") &amp; F139</f>
        <v>4,0*</v>
      </c>
      <c r="H139" s="2">
        <f>IF(M139&gt;0,1,0)</f>
        <v>0</v>
      </c>
      <c r="I139" s="2">
        <f>IF(F139="",E139,E139+0.1)</f>
        <v>4.0999999999999996</v>
      </c>
      <c r="J139" s="12"/>
      <c r="K139" s="18" t="str">
        <f>IF(M139 &gt; 0, K138+1, "n/a")</f>
        <v>n/a</v>
      </c>
      <c r="L139" s="11" t="str">
        <f>IF(V139=0," ",IF(V139-K139=0," ",V139-K139))</f>
        <v xml:space="preserve"> </v>
      </c>
      <c r="M139" s="27">
        <f>U139</f>
        <v>0</v>
      </c>
      <c r="N139" s="13">
        <f>M139-X139</f>
        <v>0</v>
      </c>
      <c r="O139" s="14" t="str">
        <f>IF(SUMIF(T139:U139,"&lt;0")&lt;&gt;0,SUMIF(T139:U139,"&lt;0")*(-1)," ")</f>
        <v xml:space="preserve"> </v>
      </c>
      <c r="P139" s="15">
        <f>AB139+AD139+AF139+AH139+AJ139+AL139+AN139+AP139+AR139+AT139+AV139+AX139+AZ139+BB139+BD139+BF139+BH139+BJ139+BL139+BN139+BP139+BR139+BT139+BV139+BX139+BZ139+CB139+CD139+CF139+CH139+CJ139+CL139+CN139+CP139+CR139+CT139+CV139+CX139+CZ139+DB139+DD139+DF139+DH139+DJ139+DL139+DN139+DP139+DR139+DT139+DV139+DX139+DZ139+EB139+ED139+EF139+EH139+EJ139+EL139+EN139+EP139+ER139+ET139+EV139+EX139+EZ139+FB139+FD139+FF139+FH139+FJ139+FL139+FN139+FP139+FR139+FT139+FV139+FX139+FZ139+GB139+GD139+GF139</f>
        <v>0</v>
      </c>
      <c r="Q139" s="99">
        <f>P139-GO139</f>
        <v>0</v>
      </c>
      <c r="R139" s="102">
        <f>ROUNDUP(COUNTIF(T139:U139,"&gt; 0")/2,0)</f>
        <v>0</v>
      </c>
      <c r="S139" s="17" t="str">
        <f>IF(R139=0,"-",IF(R139-X139&gt;8,M139/(8+X139),M139/R139))</f>
        <v>-</v>
      </c>
      <c r="T139" s="102" t="str">
        <f>IFERROR(VLOOKUP(D139,'Ласт турнир'!A$2:C$129,2,FALSE),"")</f>
        <v/>
      </c>
      <c r="U139" s="14">
        <f>IFERROR(VLOOKUP(D139,'Ласт турнир'!A$2:C$129,3,FALSE),0)</f>
        <v>0</v>
      </c>
      <c r="V139" s="176"/>
      <c r="W139" s="177" t="str">
        <f>IF(GP139=0," ",IF(GP139-V139=0," ",GP139-V139))</f>
        <v xml:space="preserve"> </v>
      </c>
      <c r="X139" s="178"/>
    </row>
    <row r="140" spans="3:24" x14ac:dyDescent="0.25">
      <c r="C140" s="168">
        <f>C139+1</f>
        <v>59</v>
      </c>
      <c r="D140" s="3" t="s">
        <v>80</v>
      </c>
      <c r="E140" s="7">
        <v>4</v>
      </c>
      <c r="F140" s="26" t="s">
        <v>807</v>
      </c>
      <c r="G140" s="29" t="str">
        <f>TEXT(E140,"0,0") &amp; F140</f>
        <v>4,0</v>
      </c>
      <c r="H140" s="2">
        <f>IF(M140&gt;0,1,0)</f>
        <v>0</v>
      </c>
      <c r="I140" s="2">
        <f>IF(F140="",E140,E140+0.1)</f>
        <v>4</v>
      </c>
      <c r="J140" s="12"/>
      <c r="K140" s="18" t="str">
        <f>IF(M140 &gt; 0, K139+1, "n/a")</f>
        <v>n/a</v>
      </c>
      <c r="L140" s="11" t="str">
        <f>IF(V140=0," ",IF(V140-K140=0," ",V140-K140))</f>
        <v xml:space="preserve"> </v>
      </c>
      <c r="M140" s="27">
        <f>U140</f>
        <v>0</v>
      </c>
      <c r="N140" s="13">
        <f>M140-X140</f>
        <v>0</v>
      </c>
      <c r="O140" s="14" t="str">
        <f>IF(SUMIF(T140:U140,"&lt;0")&lt;&gt;0,SUMIF(T140:U140,"&lt;0")*(-1)," ")</f>
        <v xml:space="preserve"> </v>
      </c>
      <c r="P140" s="15">
        <f>AB140+AD140+AF140+AH140+AJ140+AL140+AN140+AP140+AR140+AT140+AV140+AX140+AZ140+BB140+BD140+BF140+BH140+BJ140+BL140+BN140+BP140+BR140+BT140+BV140+BX140+BZ140+CB140+CD140+CF140+CH140+CJ140+CL140+CN140+CP140+CR140+CT140+CV140+CX140+CZ140+DB140+DD140+DF140+DH140+DJ140+DL140+DN140+DP140+DR140+DT140+DV140+DX140+DZ140+EB140+ED140+EF140+EH140+EJ140+EL140+EN140+EP140+ER140+ET140+EV140+EX140+EZ140+FB140+FD140+FF140+FH140+FJ140+FL140+FN140+FP140+FR140+FT140+FV140+FX140+FZ140+GB140+GD140+GF140</f>
        <v>0</v>
      </c>
      <c r="Q140" s="99">
        <f>P140-GO140</f>
        <v>0</v>
      </c>
      <c r="R140" s="102">
        <f>ROUNDUP(COUNTIF(T140:U140,"&gt; 0")/2,0)</f>
        <v>0</v>
      </c>
      <c r="S140" s="17" t="str">
        <f>IF(R140=0,"-",IF(R140-X140&gt;8,M140/(8+X140),M140/R140))</f>
        <v>-</v>
      </c>
      <c r="T140" s="102" t="str">
        <f>IFERROR(VLOOKUP(D140,'Ласт турнир'!A$2:C$129,2,FALSE),"")</f>
        <v/>
      </c>
      <c r="U140" s="14">
        <f>IFERROR(VLOOKUP(D140,'Ласт турнир'!A$2:C$129,3,FALSE),0)</f>
        <v>0</v>
      </c>
      <c r="V140" s="176"/>
      <c r="W140" s="177" t="str">
        <f>IF(GP140=0," ",IF(GP140-V140=0," ",GP140-V140))</f>
        <v xml:space="preserve"> </v>
      </c>
      <c r="X140" s="178"/>
    </row>
    <row r="141" spans="3:24" x14ac:dyDescent="0.25">
      <c r="C141" s="168">
        <f>C140+1</f>
        <v>60</v>
      </c>
      <c r="D141" s="3" t="s">
        <v>82</v>
      </c>
      <c r="E141" s="7">
        <v>4</v>
      </c>
      <c r="F141" s="26" t="s">
        <v>807</v>
      </c>
      <c r="G141" s="29" t="str">
        <f>TEXT(E141,"0,0") &amp; F141</f>
        <v>4,0</v>
      </c>
      <c r="H141" s="2">
        <f>IF(M141&gt;0,1,0)</f>
        <v>0</v>
      </c>
      <c r="I141" s="2">
        <f>IF(F141="",E141,E141+0.1)</f>
        <v>4</v>
      </c>
      <c r="J141" s="12"/>
      <c r="K141" s="18" t="str">
        <f>IF(M141 &gt; 0, K140+1, "n/a")</f>
        <v>n/a</v>
      </c>
      <c r="L141" s="11" t="str">
        <f>IF(V141=0," ",IF(V141-K141=0," ",V141-K141))</f>
        <v xml:space="preserve"> </v>
      </c>
      <c r="M141" s="27">
        <f>U141</f>
        <v>0</v>
      </c>
      <c r="N141" s="13">
        <f>M141-X141</f>
        <v>0</v>
      </c>
      <c r="O141" s="14" t="str">
        <f>IF(SUMIF(T141:U141,"&lt;0")&lt;&gt;0,SUMIF(T141:U141,"&lt;0")*(-1)," ")</f>
        <v xml:space="preserve"> </v>
      </c>
      <c r="P141" s="15">
        <f>AB141+AD141+AF141+AH141+AJ141+AL141+AN141+AP141+AR141+AT141+AV141+AX141+AZ141+BB141+BD141+BF141+BH141+BJ141+BL141+BN141+BP141+BR141+BT141+BV141+BX141+BZ141+CB141+CD141+CF141+CH141+CJ141+CL141+CN141+CP141+CR141+CT141+CV141+CX141+CZ141+DB141+DD141+DF141+DH141+DJ141+DL141+DN141+DP141+DR141+DT141+DV141+DX141+DZ141+EB141+ED141+EF141+EH141+EJ141+EL141+EN141+EP141+ER141+ET141+EV141+EX141+EZ141+FB141+FD141+FF141+FH141+FJ141+FL141+FN141+FP141+FR141+FT141+FV141+FX141+FZ141+GB141+GD141+GF141</f>
        <v>0</v>
      </c>
      <c r="Q141" s="99">
        <f>P141-GO141</f>
        <v>0</v>
      </c>
      <c r="R141" s="102">
        <f>ROUNDUP(COUNTIF(T141:U141,"&gt; 0")/2,0)</f>
        <v>0</v>
      </c>
      <c r="S141" s="17" t="str">
        <f>IF(R141=0,"-",IF(R141-X141&gt;8,M141/(8+X141),M141/R141))</f>
        <v>-</v>
      </c>
      <c r="T141" s="102" t="str">
        <f>IFERROR(VLOOKUP(D141,'Ласт турнир'!A$2:C$129,2,FALSE),"")</f>
        <v/>
      </c>
      <c r="U141" s="14">
        <f>IFERROR(VLOOKUP(D141,'Ласт турнир'!A$2:C$129,3,FALSE),0)</f>
        <v>0</v>
      </c>
      <c r="V141" s="176"/>
      <c r="W141" s="177" t="str">
        <f>IF(GP141=0," ",IF(GP141-V141=0," ",GP141-V141))</f>
        <v xml:space="preserve"> </v>
      </c>
      <c r="X141" s="178"/>
    </row>
    <row r="142" spans="3:24" x14ac:dyDescent="0.25">
      <c r="C142" s="168">
        <f>C141+1</f>
        <v>61</v>
      </c>
      <c r="D142" s="3" t="s">
        <v>23</v>
      </c>
      <c r="E142" s="7">
        <v>4</v>
      </c>
      <c r="F142" s="26" t="s">
        <v>807</v>
      </c>
      <c r="G142" s="29" t="str">
        <f>TEXT(E142,"0,0") &amp; F142</f>
        <v>4,0</v>
      </c>
      <c r="H142" s="2">
        <f>IF(M142&gt;0,1,0)</f>
        <v>0</v>
      </c>
      <c r="I142" s="2">
        <f>IF(F142="",E142,E142+0.1)</f>
        <v>4</v>
      </c>
      <c r="J142" s="12"/>
      <c r="K142" s="18" t="str">
        <f>IF(M142 &gt; 0, K141+1, "n/a")</f>
        <v>n/a</v>
      </c>
      <c r="L142" s="11" t="str">
        <f>IF(V142=0," ",IF(V142-K142=0," ",V142-K142))</f>
        <v xml:space="preserve"> </v>
      </c>
      <c r="M142" s="27">
        <f>U142</f>
        <v>0</v>
      </c>
      <c r="N142" s="13">
        <f>M142-X142</f>
        <v>0</v>
      </c>
      <c r="O142" s="14" t="str">
        <f>IF(SUMIF(T142:U142,"&lt;0")&lt;&gt;0,SUMIF(T142:U142,"&lt;0")*(-1)," ")</f>
        <v xml:space="preserve"> </v>
      </c>
      <c r="P142" s="15">
        <f>AB142+AD142+AF142+AH142+AJ142+AL142+AN142+AP142+AR142+AT142+AV142+AX142+AZ142+BB142+BD142+BF142+BH142+BJ142+BL142+BN142+BP142+BR142+BT142+BV142+BX142+BZ142+CB142+CD142+CF142+CH142+CJ142+CL142+CN142+CP142+CR142+CT142+CV142+CX142+CZ142+DB142+DD142+DF142+DH142+DJ142+DL142+DN142+DP142+DR142+DT142+DV142+DX142+DZ142+EB142+ED142+EF142+EH142+EJ142+EL142+EN142+EP142+ER142+ET142+EV142+EX142+EZ142+FB142+FD142+FF142+FH142+FJ142+FL142+FN142+FP142+FR142+FT142+FV142+FX142+FZ142+GB142+GD142+GF142</f>
        <v>0</v>
      </c>
      <c r="Q142" s="99">
        <f>P142-GO142</f>
        <v>0</v>
      </c>
      <c r="R142" s="102">
        <f>ROUNDUP(COUNTIF(T142:U142,"&gt; 0")/2,0)</f>
        <v>0</v>
      </c>
      <c r="S142" s="17" t="str">
        <f>IF(R142=0,"-",IF(R142-X142&gt;8,M142/(8+X142),M142/R142))</f>
        <v>-</v>
      </c>
      <c r="T142" s="102" t="str">
        <f>IFERROR(VLOOKUP(D142,'Ласт турнир'!A$2:C$129,2,FALSE),"")</f>
        <v/>
      </c>
      <c r="U142" s="14">
        <f>IFERROR(VLOOKUP(D142,'Ласт турнир'!A$2:C$129,3,FALSE),0)</f>
        <v>0</v>
      </c>
      <c r="V142" s="176"/>
      <c r="W142" s="177" t="str">
        <f>IF(GP142=0," ",IF(GP142-V142=0," ",GP142-V142))</f>
        <v xml:space="preserve"> </v>
      </c>
      <c r="X142" s="178"/>
    </row>
    <row r="143" spans="3:24" x14ac:dyDescent="0.25">
      <c r="C143" s="168">
        <f>C142+1</f>
        <v>62</v>
      </c>
      <c r="D143" s="3" t="s">
        <v>83</v>
      </c>
      <c r="E143" s="7">
        <v>4</v>
      </c>
      <c r="F143" s="26" t="s">
        <v>807</v>
      </c>
      <c r="G143" s="29" t="str">
        <f>TEXT(E143,"0,0") &amp; F143</f>
        <v>4,0</v>
      </c>
      <c r="H143" s="2">
        <f>IF(M143&gt;0,1,0)</f>
        <v>0</v>
      </c>
      <c r="I143" s="2">
        <f>IF(F143="",E143,E143+0.1)</f>
        <v>4</v>
      </c>
      <c r="J143" s="12"/>
      <c r="K143" s="18" t="str">
        <f>IF(M143 &gt; 0, K142+1, "n/a")</f>
        <v>n/a</v>
      </c>
      <c r="L143" s="11" t="str">
        <f>IF(V143=0," ",IF(V143-K143=0," ",V143-K143))</f>
        <v xml:space="preserve"> </v>
      </c>
      <c r="M143" s="27">
        <f>U143</f>
        <v>0</v>
      </c>
      <c r="N143" s="13">
        <f>M143-X143</f>
        <v>0</v>
      </c>
      <c r="O143" s="14" t="str">
        <f>IF(SUMIF(T143:U143,"&lt;0")&lt;&gt;0,SUMIF(T143:U143,"&lt;0")*(-1)," ")</f>
        <v xml:space="preserve"> </v>
      </c>
      <c r="P143" s="15">
        <f>AB143+AD143+AF143+AH143+AJ143+AL143+AN143+AP143+AR143+AT143+AV143+AX143+AZ143+BB143+BD143+BF143+BH143+BJ143+BL143+BN143+BP143+BR143+BT143+BV143+BX143+BZ143+CB143+CD143+CF143+CH143+CJ143+CL143+CN143+CP143+CR143+CT143+CV143+CX143+CZ143+DB143+DD143+DF143+DH143+DJ143+DL143+DN143+DP143+DR143+DT143+DV143+DX143+DZ143+EB143+ED143+EF143+EH143+EJ143+EL143+EN143+EP143+ER143+ET143+EV143+EX143+EZ143+FB143+FD143+FF143+FH143+FJ143+FL143+FN143+FP143+FR143+FT143+FV143+FX143+FZ143+GB143+GD143+GF143</f>
        <v>0</v>
      </c>
      <c r="Q143" s="99">
        <f>P143-GO143</f>
        <v>0</v>
      </c>
      <c r="R143" s="102">
        <f>ROUNDUP(COUNTIF(T143:U143,"&gt; 0")/2,0)</f>
        <v>0</v>
      </c>
      <c r="S143" s="17" t="str">
        <f>IF(R143=0,"-",IF(R143-X143&gt;8,M143/(8+X143),M143/R143))</f>
        <v>-</v>
      </c>
      <c r="T143" s="102" t="str">
        <f>IFERROR(VLOOKUP(D143,'Ласт турнир'!A$2:C$129,2,FALSE),"")</f>
        <v/>
      </c>
      <c r="U143" s="14">
        <f>IFERROR(VLOOKUP(D143,'Ласт турнир'!A$2:C$129,3,FALSE),0)</f>
        <v>0</v>
      </c>
      <c r="V143" s="176"/>
      <c r="W143" s="177" t="str">
        <f>IF(GP143=0," ",IF(GP143-V143=0," ",GP143-V143))</f>
        <v xml:space="preserve"> </v>
      </c>
      <c r="X143" s="178"/>
    </row>
    <row r="144" spans="3:24" x14ac:dyDescent="0.25">
      <c r="C144" s="168">
        <f>C143+1</f>
        <v>63</v>
      </c>
      <c r="D144" s="3" t="s">
        <v>57</v>
      </c>
      <c r="E144" s="7">
        <v>4</v>
      </c>
      <c r="F144" s="26" t="s">
        <v>807</v>
      </c>
      <c r="G144" s="29" t="str">
        <f>TEXT(E144,"0,0") &amp; F144</f>
        <v>4,0</v>
      </c>
      <c r="H144" s="2">
        <f>IF(M144&gt;0,1,0)</f>
        <v>0</v>
      </c>
      <c r="I144" s="2">
        <f>IF(F144="",E144,E144+0.1)</f>
        <v>4</v>
      </c>
      <c r="J144" s="12"/>
      <c r="K144" s="18" t="str">
        <f>IF(M144 &gt; 0, K143+1, "n/a")</f>
        <v>n/a</v>
      </c>
      <c r="L144" s="11" t="str">
        <f>IF(V144=0," ",IF(V144-K144=0," ",V144-K144))</f>
        <v xml:space="preserve"> </v>
      </c>
      <c r="M144" s="27">
        <f>U144</f>
        <v>0</v>
      </c>
      <c r="N144" s="13">
        <f>M144-X144</f>
        <v>0</v>
      </c>
      <c r="O144" s="14" t="str">
        <f>IF(SUMIF(T144:U144,"&lt;0")&lt;&gt;0,SUMIF(T144:U144,"&lt;0")*(-1)," ")</f>
        <v xml:space="preserve"> </v>
      </c>
      <c r="P144" s="15">
        <f>AB144+AD144+AF144+AH144+AJ144+AL144+AN144+AP144+AR144+AT144+AV144+AX144+AZ144+BB144+BD144+BF144+BH144+BJ144+BL144+BN144+BP144+BR144+BT144+BV144+BX144+BZ144+CB144+CD144+CF144+CH144+CJ144+CL144+CN144+CP144+CR144+CT144+CV144+CX144+CZ144+DB144+DD144+DF144+DH144+DJ144+DL144+DN144+DP144+DR144+DT144+DV144+DX144+DZ144+EB144+ED144+EF144+EH144+EJ144+EL144+EN144+EP144+ER144+ET144+EV144+EX144+EZ144+FB144+FD144+FF144+FH144+FJ144+FL144+FN144+FP144+FR144+FT144+FV144+FX144+FZ144+GB144+GD144+GF144</f>
        <v>0</v>
      </c>
      <c r="Q144" s="99">
        <f>P144-GO144</f>
        <v>0</v>
      </c>
      <c r="R144" s="102">
        <f>ROUNDUP(COUNTIF(T144:U144,"&gt; 0")/2,0)</f>
        <v>0</v>
      </c>
      <c r="S144" s="17" t="str">
        <f>IF(R144=0,"-",IF(R144-X144&gt;8,M144/(8+X144),M144/R144))</f>
        <v>-</v>
      </c>
      <c r="T144" s="102" t="str">
        <f>IFERROR(VLOOKUP(D144,'Ласт турнир'!A$2:C$129,2,FALSE),"")</f>
        <v/>
      </c>
      <c r="U144" s="14">
        <f>IFERROR(VLOOKUP(D144,'Ласт турнир'!A$2:C$129,3,FALSE),0)</f>
        <v>0</v>
      </c>
      <c r="V144" s="176"/>
      <c r="W144" s="177" t="str">
        <f>IF(GP144=0," ",IF(GP144-V144=0," ",GP144-V144))</f>
        <v xml:space="preserve"> </v>
      </c>
      <c r="X144" s="178"/>
    </row>
    <row r="145" spans="3:24" x14ac:dyDescent="0.25">
      <c r="C145" s="168">
        <f>C144+1</f>
        <v>64</v>
      </c>
      <c r="D145" s="3" t="s">
        <v>7</v>
      </c>
      <c r="E145" s="7">
        <v>4</v>
      </c>
      <c r="F145" s="26" t="s">
        <v>807</v>
      </c>
      <c r="G145" s="29" t="str">
        <f>TEXT(E145,"0,0") &amp; F145</f>
        <v>4,0</v>
      </c>
      <c r="H145" s="2">
        <f>IF(M145&gt;0,1,0)</f>
        <v>0</v>
      </c>
      <c r="I145" s="2">
        <f>IF(F145="",E145,E145+0.1)</f>
        <v>4</v>
      </c>
      <c r="J145" s="12"/>
      <c r="K145" s="18" t="str">
        <f>IF(M145 &gt; 0, K144+1, "n/a")</f>
        <v>n/a</v>
      </c>
      <c r="L145" s="11" t="str">
        <f>IF(V145=0," ",IF(V145-K145=0," ",V145-K145))</f>
        <v xml:space="preserve"> </v>
      </c>
      <c r="M145" s="27">
        <f>U145</f>
        <v>0</v>
      </c>
      <c r="N145" s="13">
        <f>M145-X145</f>
        <v>0</v>
      </c>
      <c r="O145" s="14" t="str">
        <f>IF(SUMIF(T145:U145,"&lt;0")&lt;&gt;0,SUMIF(T145:U145,"&lt;0")*(-1)," ")</f>
        <v xml:space="preserve"> </v>
      </c>
      <c r="P145" s="15">
        <f>AB145+AD145+AF145+AH145+AJ145+AL145+AN145+AP145+AR145+AT145+AV145+AX145+AZ145+BB145+BD145+BF145+BH145+BJ145+BL145+BN145+BP145+BR145+BT145+BV145+BX145+BZ145+CB145+CD145+CF145+CH145+CJ145+CL145+CN145+CP145+CR145+CT145+CV145+CX145+CZ145+DB145+DD145+DF145+DH145+DJ145+DL145+DN145+DP145+DR145+DT145+DV145+DX145+DZ145+EB145+ED145+EF145+EH145+EJ145+EL145+EN145+EP145+ER145+ET145+EV145+EX145+EZ145+FB145+FD145+FF145+FH145+FJ145+FL145+FN145+FP145+FR145+FT145+FV145+FX145+FZ145+GB145+GD145+GF145</f>
        <v>0</v>
      </c>
      <c r="Q145" s="99">
        <f>P145-GO145</f>
        <v>0</v>
      </c>
      <c r="R145" s="102">
        <f>ROUNDUP(COUNTIF(T145:U145,"&gt; 0")/2,0)</f>
        <v>0</v>
      </c>
      <c r="S145" s="17" t="str">
        <f>IF(R145=0,"-",IF(R145-X145&gt;8,M145/(8+X145),M145/R145))</f>
        <v>-</v>
      </c>
      <c r="T145" s="102" t="str">
        <f>IFERROR(VLOOKUP(D145,'Ласт турнир'!A$2:C$129,2,FALSE),"")</f>
        <v/>
      </c>
      <c r="U145" s="14">
        <f>IFERROR(VLOOKUP(D145,'Ласт турнир'!A$2:C$129,3,FALSE),0)</f>
        <v>0</v>
      </c>
      <c r="V145" s="176"/>
      <c r="W145" s="177" t="str">
        <f>IF(GP145=0," ",IF(GP145-V145=0," ",GP145-V145))</f>
        <v xml:space="preserve"> </v>
      </c>
      <c r="X145" s="178"/>
    </row>
    <row r="146" spans="3:24" x14ac:dyDescent="0.25">
      <c r="C146" s="168">
        <f>C145+1</f>
        <v>65</v>
      </c>
      <c r="D146" s="3" t="s">
        <v>59</v>
      </c>
      <c r="E146" s="7">
        <v>4</v>
      </c>
      <c r="F146" s="26" t="s">
        <v>807</v>
      </c>
      <c r="G146" s="29" t="str">
        <f>TEXT(E146,"0,0") &amp; F146</f>
        <v>4,0</v>
      </c>
      <c r="H146" s="2">
        <f>IF(M146&gt;0,1,0)</f>
        <v>0</v>
      </c>
      <c r="I146" s="2">
        <f>IF(F146="",E146,E146+0.1)</f>
        <v>4</v>
      </c>
      <c r="J146" s="12"/>
      <c r="K146" s="18" t="str">
        <f>IF(M146 &gt; 0, K145+1, "n/a")</f>
        <v>n/a</v>
      </c>
      <c r="L146" s="11" t="str">
        <f>IF(V146=0," ",IF(V146-K146=0," ",V146-K146))</f>
        <v xml:space="preserve"> </v>
      </c>
      <c r="M146" s="27">
        <f>U146</f>
        <v>0</v>
      </c>
      <c r="N146" s="13">
        <f>M146-X146</f>
        <v>0</v>
      </c>
      <c r="O146" s="14" t="str">
        <f>IF(SUMIF(T146:U146,"&lt;0")&lt;&gt;0,SUMIF(T146:U146,"&lt;0")*(-1)," ")</f>
        <v xml:space="preserve"> </v>
      </c>
      <c r="P146" s="15">
        <f>AB146+AD146+AF146+AH146+AJ146+AL146+AN146+AP146+AR146+AT146+AV146+AX146+AZ146+BB146+BD146+BF146+BH146+BJ146+BL146+BN146+BP146+BR146+BT146+BV146+BX146+BZ146+CB146+CD146+CF146+CH146+CJ146+CL146+CN146+CP146+CR146+CT146+CV146+CX146+CZ146+DB146+DD146+DF146+DH146+DJ146+DL146+DN146+DP146+DR146+DT146+DV146+DX146+DZ146+EB146+ED146+EF146+EH146+EJ146+EL146+EN146+EP146+ER146+ET146+EV146+EX146+EZ146+FB146+FD146+FF146+FH146+FJ146+FL146+FN146+FP146+FR146+FT146+FV146+FX146+FZ146+GB146+GD146+GF146</f>
        <v>0</v>
      </c>
      <c r="Q146" s="99">
        <f>P146-GO146</f>
        <v>0</v>
      </c>
      <c r="R146" s="102">
        <f>ROUNDUP(COUNTIF(T146:U146,"&gt; 0")/2,0)</f>
        <v>0</v>
      </c>
      <c r="S146" s="17" t="str">
        <f>IF(R146=0,"-",IF(R146-X146&gt;8,M146/(8+X146),M146/R146))</f>
        <v>-</v>
      </c>
      <c r="T146" s="102" t="str">
        <f>IFERROR(VLOOKUP(D146,'Ласт турнир'!A$2:C$129,2,FALSE),"")</f>
        <v/>
      </c>
      <c r="U146" s="14">
        <f>IFERROR(VLOOKUP(D146,'Ласт турнир'!A$2:C$129,3,FALSE),0)</f>
        <v>0</v>
      </c>
      <c r="V146" s="176"/>
      <c r="W146" s="177" t="str">
        <f>IF(GP146=0," ",IF(GP146-V146=0," ",GP146-V146))</f>
        <v xml:space="preserve"> </v>
      </c>
      <c r="X146" s="178"/>
    </row>
    <row r="147" spans="3:24" x14ac:dyDescent="0.25">
      <c r="C147" s="168">
        <f>C146+1</f>
        <v>66</v>
      </c>
      <c r="D147" s="3" t="s">
        <v>273</v>
      </c>
      <c r="E147" s="7">
        <v>4</v>
      </c>
      <c r="F147" s="26" t="s">
        <v>807</v>
      </c>
      <c r="G147" s="29" t="str">
        <f>TEXT(E147,"0,0") &amp; F147</f>
        <v>4,0</v>
      </c>
      <c r="H147" s="2">
        <f>IF(M147&gt;0,1,0)</f>
        <v>0</v>
      </c>
      <c r="I147" s="2">
        <f>IF(F147="",E147,E147+0.1)</f>
        <v>4</v>
      </c>
      <c r="J147" s="12"/>
      <c r="K147" s="18" t="str">
        <f>IF(M147 &gt; 0, K146+1, "n/a")</f>
        <v>n/a</v>
      </c>
      <c r="L147" s="11" t="str">
        <f>IF(V147=0," ",IF(V147-K147=0," ",V147-K147))</f>
        <v xml:space="preserve"> </v>
      </c>
      <c r="M147" s="27">
        <f>U147</f>
        <v>0</v>
      </c>
      <c r="N147" s="13">
        <f>M147-X147</f>
        <v>0</v>
      </c>
      <c r="O147" s="14" t="str">
        <f>IF(SUMIF(T147:U147,"&lt;0")&lt;&gt;0,SUMIF(T147:U147,"&lt;0")*(-1)," ")</f>
        <v xml:space="preserve"> </v>
      </c>
      <c r="P147" s="15">
        <f>AB147+AD147+AF147+AH147+AJ147+AL147+AN147+AP147+AR147+AT147+AV147+AX147+AZ147+BB147+BD147+BF147+BH147+BJ147+BL147+BN147+BP147+BR147+BT147+BV147+BX147+BZ147+CB147+CD147+CF147+CH147+CJ147+CL147+CN147+CP147+CR147+CT147+CV147+CX147+CZ147+DB147+DD147+DF147+DH147+DJ147+DL147+DN147+DP147+DR147+DT147+DV147+DX147+DZ147+EB147+ED147+EF147+EH147+EJ147+EL147+EN147+EP147+ER147+ET147+EV147+EX147+EZ147+FB147+FD147+FF147+FH147+FJ147+FL147+FN147+FP147+FR147+FT147+FV147+FX147+FZ147+GB147+GD147+GF147</f>
        <v>0</v>
      </c>
      <c r="Q147" s="99">
        <f>P147-GO147</f>
        <v>0</v>
      </c>
      <c r="R147" s="102">
        <f>ROUNDUP(COUNTIF(T147:U147,"&gt; 0")/2,0)</f>
        <v>0</v>
      </c>
      <c r="S147" s="17" t="str">
        <f>IF(R147=0,"-",IF(R147-X147&gt;8,M147/(8+X147),M147/R147))</f>
        <v>-</v>
      </c>
      <c r="T147" s="102" t="str">
        <f>IFERROR(VLOOKUP(D147,'Ласт турнир'!A$2:C$129,2,FALSE),"")</f>
        <v/>
      </c>
      <c r="U147" s="14">
        <f>IFERROR(VLOOKUP(D147,'Ласт турнир'!A$2:C$129,3,FALSE),0)</f>
        <v>0</v>
      </c>
      <c r="V147" s="176"/>
      <c r="W147" s="177" t="str">
        <f>IF(GP147=0," ",IF(GP147-V147=0," ",GP147-V147))</f>
        <v xml:space="preserve"> </v>
      </c>
      <c r="X147" s="178"/>
    </row>
    <row r="148" spans="3:24" x14ac:dyDescent="0.25">
      <c r="C148" s="168">
        <f>C147+1</f>
        <v>67</v>
      </c>
      <c r="D148" s="3" t="s">
        <v>22</v>
      </c>
      <c r="E148" s="7">
        <v>4</v>
      </c>
      <c r="F148" s="26" t="s">
        <v>807</v>
      </c>
      <c r="G148" s="29" t="str">
        <f>TEXT(E148,"0,0") &amp; F148</f>
        <v>4,0</v>
      </c>
      <c r="H148" s="2">
        <f>IF(M148&gt;0,1,0)</f>
        <v>0</v>
      </c>
      <c r="I148" s="2">
        <f>IF(F148="",E148,E148+0.1)</f>
        <v>4</v>
      </c>
      <c r="J148" s="12"/>
      <c r="K148" s="18" t="str">
        <f>IF(M148 &gt; 0, K147+1, "n/a")</f>
        <v>n/a</v>
      </c>
      <c r="L148" s="11" t="str">
        <f>IF(V148=0," ",IF(V148-K148=0," ",V148-K148))</f>
        <v xml:space="preserve"> </v>
      </c>
      <c r="M148" s="27">
        <f>U148</f>
        <v>0</v>
      </c>
      <c r="N148" s="13">
        <f>M148-X148</f>
        <v>0</v>
      </c>
      <c r="O148" s="14" t="str">
        <f>IF(SUMIF(T148:U148,"&lt;0")&lt;&gt;0,SUMIF(T148:U148,"&lt;0")*(-1)," ")</f>
        <v xml:space="preserve"> </v>
      </c>
      <c r="P148" s="15">
        <f>AB148+AD148+AF148+AH148+AJ148+AL148+AN148+AP148+AR148+AT148+AV148+AX148+AZ148+BB148+BD148+BF148+BH148+BJ148+BL148+BN148+BP148+BR148+BT148+BV148+BX148+BZ148+CB148+CD148+CF148+CH148+CJ148+CL148+CN148+CP148+CR148+CT148+CV148+CX148+CZ148+DB148+DD148+DF148+DH148+DJ148+DL148+DN148+DP148+DR148+DT148+DV148+DX148+DZ148+EB148+ED148+EF148+EH148+EJ148+EL148+EN148+EP148+ER148+ET148+EV148+EX148+EZ148+FB148+FD148+FF148+FH148+FJ148+FL148+FN148+FP148+FR148+FT148+FV148+FX148+FZ148+GB148+GD148+GF148</f>
        <v>0</v>
      </c>
      <c r="Q148" s="99">
        <f>P148-GO148</f>
        <v>0</v>
      </c>
      <c r="R148" s="102">
        <f>ROUNDUP(COUNTIF(T148:U148,"&gt; 0")/2,0)</f>
        <v>0</v>
      </c>
      <c r="S148" s="17" t="str">
        <f>IF(R148=0,"-",IF(R148-X148&gt;8,M148/(8+X148),M148/R148))</f>
        <v>-</v>
      </c>
      <c r="T148" s="102" t="str">
        <f>IFERROR(VLOOKUP(D148,'Ласт турнир'!A$2:C$129,2,FALSE),"")</f>
        <v/>
      </c>
      <c r="U148" s="14">
        <f>IFERROR(VLOOKUP(D148,'Ласт турнир'!A$2:C$129,3,FALSE),0)</f>
        <v>0</v>
      </c>
      <c r="V148" s="176"/>
      <c r="W148" s="177" t="str">
        <f>IF(GP148=0," ",IF(GP148-V148=0," ",GP148-V148))</f>
        <v xml:space="preserve"> </v>
      </c>
      <c r="X148" s="178"/>
    </row>
    <row r="149" spans="3:24" x14ac:dyDescent="0.25">
      <c r="C149" s="168">
        <f>C148+1</f>
        <v>68</v>
      </c>
      <c r="D149" s="3" t="s">
        <v>21</v>
      </c>
      <c r="E149" s="7">
        <v>4</v>
      </c>
      <c r="F149" s="26" t="s">
        <v>807</v>
      </c>
      <c r="G149" s="29" t="str">
        <f>TEXT(E149,"0,0") &amp; F149</f>
        <v>4,0</v>
      </c>
      <c r="H149" s="2">
        <f>IF(M149&gt;0,1,0)</f>
        <v>0</v>
      </c>
      <c r="I149" s="2">
        <f>IF(F149="",E149,E149+0.1)</f>
        <v>4</v>
      </c>
      <c r="J149" s="12"/>
      <c r="K149" s="18" t="str">
        <f>IF(M149 &gt; 0, K148+1, "n/a")</f>
        <v>n/a</v>
      </c>
      <c r="L149" s="11" t="str">
        <f>IF(V149=0," ",IF(V149-K149=0," ",V149-K149))</f>
        <v xml:space="preserve"> </v>
      </c>
      <c r="M149" s="27">
        <f>U149</f>
        <v>0</v>
      </c>
      <c r="N149" s="13">
        <f>M149-X149</f>
        <v>0</v>
      </c>
      <c r="O149" s="14" t="str">
        <f>IF(SUMIF(T149:U149,"&lt;0")&lt;&gt;0,SUMIF(T149:U149,"&lt;0")*(-1)," ")</f>
        <v xml:space="preserve"> </v>
      </c>
      <c r="P149" s="15">
        <f>AB149+AD149+AF149+AH149+AJ149+AL149+AN149+AP149+AR149+AT149+AV149+AX149+AZ149+BB149+BD149+BF149+BH149+BJ149+BL149+BN149+BP149+BR149+BT149+BV149+BX149+BZ149+CB149+CD149+CF149+CH149+CJ149+CL149+CN149+CP149+CR149+CT149+CV149+CX149+CZ149+DB149+DD149+DF149+DH149+DJ149+DL149+DN149+DP149+DR149+DT149+DV149+DX149+DZ149+EB149+ED149+EF149+EH149+EJ149+EL149+EN149+EP149+ER149+ET149+EV149+EX149+EZ149+FB149+FD149+FF149+FH149+FJ149+FL149+FN149+FP149+FR149+FT149+FV149+FX149+FZ149+GB149+GD149+GF149</f>
        <v>0</v>
      </c>
      <c r="Q149" s="99">
        <f>P149-GO149</f>
        <v>0</v>
      </c>
      <c r="R149" s="102">
        <f>ROUNDUP(COUNTIF(T149:U149,"&gt; 0")/2,0)</f>
        <v>0</v>
      </c>
      <c r="S149" s="17" t="str">
        <f>IF(R149=0,"-",IF(R149-X149&gt;8,M149/(8+X149),M149/R149))</f>
        <v>-</v>
      </c>
      <c r="T149" s="102" t="str">
        <f>IFERROR(VLOOKUP(D149,'Ласт турнир'!A$2:C$129,2,FALSE),"")</f>
        <v/>
      </c>
      <c r="U149" s="14">
        <f>IFERROR(VLOOKUP(D149,'Ласт турнир'!A$2:C$129,3,FALSE),0)</f>
        <v>0</v>
      </c>
      <c r="V149" s="176"/>
      <c r="W149" s="177" t="str">
        <f>IF(GP149=0," ",IF(GP149-V149=0," ",GP149-V149))</f>
        <v xml:space="preserve"> </v>
      </c>
      <c r="X149" s="178"/>
    </row>
    <row r="150" spans="3:24" x14ac:dyDescent="0.25">
      <c r="C150" s="168">
        <f>C149+1</f>
        <v>69</v>
      </c>
      <c r="D150" s="3" t="s">
        <v>87</v>
      </c>
      <c r="E150" s="7">
        <v>4</v>
      </c>
      <c r="F150" s="26" t="s">
        <v>807</v>
      </c>
      <c r="G150" s="29" t="str">
        <f>TEXT(E150,"0,0") &amp; F150</f>
        <v>4,0</v>
      </c>
      <c r="H150" s="2">
        <f>IF(M150&gt;0,1,0)</f>
        <v>0</v>
      </c>
      <c r="I150" s="2">
        <f>IF(F150="",E150,E150+0.1)</f>
        <v>4</v>
      </c>
      <c r="J150" s="12"/>
      <c r="K150" s="18" t="str">
        <f>IF(M150 &gt; 0, K149+1, "n/a")</f>
        <v>n/a</v>
      </c>
      <c r="L150" s="11" t="str">
        <f>IF(V150=0," ",IF(V150-K150=0," ",V150-K150))</f>
        <v xml:space="preserve"> </v>
      </c>
      <c r="M150" s="27">
        <f>U150</f>
        <v>0</v>
      </c>
      <c r="N150" s="13">
        <f>M150-X150</f>
        <v>0</v>
      </c>
      <c r="O150" s="14" t="str">
        <f>IF(SUMIF(T150:U150,"&lt;0")&lt;&gt;0,SUMIF(T150:U150,"&lt;0")*(-1)," ")</f>
        <v xml:space="preserve"> </v>
      </c>
      <c r="P150" s="15">
        <f>AB150+AD150+AF150+AH150+AJ150+AL150+AN150+AP150+AR150+AT150+AV150+AX150+AZ150+BB150+BD150+BF150+BH150+BJ150+BL150+BN150+BP150+BR150+BT150+BV150+BX150+BZ150+CB150+CD150+CF150+CH150+CJ150+CL150+CN150+CP150+CR150+CT150+CV150+CX150+CZ150+DB150+DD150+DF150+DH150+DJ150+DL150+DN150+DP150+DR150+DT150+DV150+DX150+DZ150+EB150+ED150+EF150+EH150+EJ150+EL150+EN150+EP150+ER150+ET150+EV150+EX150+EZ150+FB150+FD150+FF150+FH150+FJ150+FL150+FN150+FP150+FR150+FT150+FV150+FX150+FZ150+GB150+GD150+GF150</f>
        <v>0</v>
      </c>
      <c r="Q150" s="99">
        <f>P150-GO150</f>
        <v>0</v>
      </c>
      <c r="R150" s="102">
        <f>ROUNDUP(COUNTIF(T150:U150,"&gt; 0")/2,0)</f>
        <v>0</v>
      </c>
      <c r="S150" s="17" t="str">
        <f>IF(R150=0,"-",IF(R150-X150&gt;8,M150/(8+X150),M150/R150))</f>
        <v>-</v>
      </c>
      <c r="T150" s="102" t="str">
        <f>IFERROR(VLOOKUP(D150,'Ласт турнир'!A$2:C$129,2,FALSE),"")</f>
        <v/>
      </c>
      <c r="U150" s="14">
        <f>IFERROR(VLOOKUP(D150,'Ласт турнир'!A$2:C$129,3,FALSE),0)</f>
        <v>0</v>
      </c>
      <c r="V150" s="176"/>
      <c r="W150" s="177" t="str">
        <f>IF(GP150=0," ",IF(GP150-V150=0," ",GP150-V150))</f>
        <v xml:space="preserve"> </v>
      </c>
      <c r="X150" s="178"/>
    </row>
    <row r="151" spans="3:24" x14ac:dyDescent="0.25">
      <c r="C151" s="168">
        <f>C150+1</f>
        <v>70</v>
      </c>
      <c r="D151" s="3" t="s">
        <v>167</v>
      </c>
      <c r="E151" s="7">
        <v>4</v>
      </c>
      <c r="F151" s="26" t="s">
        <v>807</v>
      </c>
      <c r="G151" s="29" t="str">
        <f>TEXT(E151,"0,0") &amp; F151</f>
        <v>4,0</v>
      </c>
      <c r="H151" s="2">
        <f>IF(M151&gt;0,1,0)</f>
        <v>0</v>
      </c>
      <c r="I151" s="2">
        <f>IF(F151="",E151,E151+0.1)</f>
        <v>4</v>
      </c>
      <c r="J151" s="12"/>
      <c r="K151" s="18" t="str">
        <f>IF(M151 &gt; 0, K150+1, "n/a")</f>
        <v>n/a</v>
      </c>
      <c r="L151" s="11" t="str">
        <f>IF(V151=0," ",IF(V151-K151=0," ",V151-K151))</f>
        <v xml:space="preserve"> </v>
      </c>
      <c r="M151" s="27">
        <f>U151</f>
        <v>0</v>
      </c>
      <c r="N151" s="13">
        <f>M151-X151</f>
        <v>0</v>
      </c>
      <c r="O151" s="14" t="str">
        <f>IF(SUMIF(T151:U151,"&lt;0")&lt;&gt;0,SUMIF(T151:U151,"&lt;0")*(-1)," ")</f>
        <v xml:space="preserve"> </v>
      </c>
      <c r="P151" s="15">
        <f>AB151+AD151+AF151+AH151+AJ151+AL151+AN151+AP151+AR151+AT151+AV151+AX151+AZ151+BB151+BD151+BF151+BH151+BJ151+BL151+BN151+BP151+BR151+BT151+BV151+BX151+BZ151+CB151+CD151+CF151+CH151+CJ151+CL151+CN151+CP151+CR151+CT151+CV151+CX151+CZ151+DB151+DD151+DF151+DH151+DJ151+DL151+DN151+DP151+DR151+DT151+DV151+DX151+DZ151+EB151+ED151+EF151+EH151+EJ151+EL151+EN151+EP151+ER151+ET151+EV151+EX151+EZ151+FB151+FD151+FF151+FH151+FJ151+FL151+FN151+FP151+FR151+FT151+FV151+FX151+FZ151+GB151+GD151+GF151</f>
        <v>0</v>
      </c>
      <c r="Q151" s="99">
        <f>P151-GO151</f>
        <v>0</v>
      </c>
      <c r="R151" s="102">
        <f>ROUNDUP(COUNTIF(T151:U151,"&gt; 0")/2,0)</f>
        <v>0</v>
      </c>
      <c r="S151" s="17" t="str">
        <f>IF(R151=0,"-",IF(R151-X151&gt;8,M151/(8+X151),M151/R151))</f>
        <v>-</v>
      </c>
      <c r="T151" s="102" t="str">
        <f>IFERROR(VLOOKUP(D151,'Ласт турнир'!A$2:C$129,2,FALSE),"")</f>
        <v/>
      </c>
      <c r="U151" s="14">
        <f>IFERROR(VLOOKUP(D151,'Ласт турнир'!A$2:C$129,3,FALSE),0)</f>
        <v>0</v>
      </c>
      <c r="V151" s="176"/>
      <c r="W151" s="177" t="str">
        <f>IF(GP151=0," ",IF(GP151-V151=0," ",GP151-V151))</f>
        <v xml:space="preserve"> </v>
      </c>
      <c r="X151" s="178"/>
    </row>
    <row r="152" spans="3:24" x14ac:dyDescent="0.25">
      <c r="C152" s="168">
        <f>C151+1</f>
        <v>71</v>
      </c>
      <c r="D152" s="3" t="s">
        <v>25</v>
      </c>
      <c r="E152" s="7">
        <v>4</v>
      </c>
      <c r="F152" s="26" t="s">
        <v>807</v>
      </c>
      <c r="G152" s="29" t="str">
        <f>TEXT(E152,"0,0") &amp; F152</f>
        <v>4,0</v>
      </c>
      <c r="H152" s="2">
        <f>IF(M152&gt;0,1,0)</f>
        <v>0</v>
      </c>
      <c r="I152" s="2">
        <f>IF(F152="",E152,E152+0.1)</f>
        <v>4</v>
      </c>
      <c r="J152" s="12"/>
      <c r="K152" s="18" t="str">
        <f>IF(M152 &gt; 0, K151+1, "n/a")</f>
        <v>n/a</v>
      </c>
      <c r="L152" s="11" t="str">
        <f>IF(V152=0," ",IF(V152-K152=0," ",V152-K152))</f>
        <v xml:space="preserve"> </v>
      </c>
      <c r="M152" s="27">
        <f>U152</f>
        <v>0</v>
      </c>
      <c r="N152" s="13">
        <f>M152-X152</f>
        <v>0</v>
      </c>
      <c r="O152" s="14" t="str">
        <f>IF(SUMIF(T152:U152,"&lt;0")&lt;&gt;0,SUMIF(T152:U152,"&lt;0")*(-1)," ")</f>
        <v xml:space="preserve"> </v>
      </c>
      <c r="P152" s="15">
        <f>AB152+AD152+AF152+AH152+AJ152+AL152+AN152+AP152+AR152+AT152+AV152+AX152+AZ152+BB152+BD152+BF152+BH152+BJ152+BL152+BN152+BP152+BR152+BT152+BV152+BX152+BZ152+CB152+CD152+CF152+CH152+CJ152+CL152+CN152+CP152+CR152+CT152+CV152+CX152+CZ152+DB152+DD152+DF152+DH152+DJ152+DL152+DN152+DP152+DR152+DT152+DV152+DX152+DZ152+EB152+ED152+EF152+EH152+EJ152+EL152+EN152+EP152+ER152+ET152+EV152+EX152+EZ152+FB152+FD152+FF152+FH152+FJ152+FL152+FN152+FP152+FR152+FT152+FV152+FX152+FZ152+GB152+GD152+GF152</f>
        <v>0</v>
      </c>
      <c r="Q152" s="99">
        <f>P152-GO152</f>
        <v>0</v>
      </c>
      <c r="R152" s="102">
        <f>ROUNDUP(COUNTIF(T152:U152,"&gt; 0")/2,0)</f>
        <v>0</v>
      </c>
      <c r="S152" s="17" t="str">
        <f>IF(R152=0,"-",IF(R152-X152&gt;8,M152/(8+X152),M152/R152))</f>
        <v>-</v>
      </c>
      <c r="T152" s="102" t="str">
        <f>IFERROR(VLOOKUP(D152,'Ласт турнир'!A$2:C$129,2,FALSE),"")</f>
        <v/>
      </c>
      <c r="U152" s="14">
        <f>IFERROR(VLOOKUP(D152,'Ласт турнир'!A$2:C$129,3,FALSE),0)</f>
        <v>0</v>
      </c>
      <c r="V152" s="176"/>
      <c r="W152" s="177" t="str">
        <f>IF(GP152=0," ",IF(GP152-V152=0," ",GP152-V152))</f>
        <v xml:space="preserve"> </v>
      </c>
      <c r="X152" s="178"/>
    </row>
    <row r="153" spans="3:24" x14ac:dyDescent="0.25">
      <c r="C153" s="168">
        <f>C152+1</f>
        <v>72</v>
      </c>
      <c r="D153" s="3" t="s">
        <v>13</v>
      </c>
      <c r="E153" s="7">
        <v>4</v>
      </c>
      <c r="F153" s="26" t="s">
        <v>807</v>
      </c>
      <c r="G153" s="29" t="str">
        <f>TEXT(E153,"0,0") &amp; F153</f>
        <v>4,0</v>
      </c>
      <c r="H153" s="2">
        <f>IF(M153&gt;0,1,0)</f>
        <v>0</v>
      </c>
      <c r="I153" s="2">
        <f>IF(F153="",E153,E153+0.1)</f>
        <v>4</v>
      </c>
      <c r="J153" s="12"/>
      <c r="K153" s="18" t="str">
        <f>IF(M153 &gt; 0, K152+1, "n/a")</f>
        <v>n/a</v>
      </c>
      <c r="L153" s="11" t="str">
        <f>IF(V153=0," ",IF(V153-K153=0," ",V153-K153))</f>
        <v xml:space="preserve"> </v>
      </c>
      <c r="M153" s="27">
        <f>U153</f>
        <v>0</v>
      </c>
      <c r="N153" s="13">
        <f>M153-X153</f>
        <v>0</v>
      </c>
      <c r="O153" s="14" t="str">
        <f>IF(SUMIF(T153:U153,"&lt;0")&lt;&gt;0,SUMIF(T153:U153,"&lt;0")*(-1)," ")</f>
        <v xml:space="preserve"> </v>
      </c>
      <c r="P153" s="15">
        <f>AB153+AD153+AF153+AH153+AJ153+AL153+AN153+AP153+AR153+AT153+AV153+AX153+AZ153+BB153+BD153+BF153+BH153+BJ153+BL153+BN153+BP153+BR153+BT153+BV153+BX153+BZ153+CB153+CD153+CF153+CH153+CJ153+CL153+CN153+CP153+CR153+CT153+CV153+CX153+CZ153+DB153+DD153+DF153+DH153+DJ153+DL153+DN153+DP153+DR153+DT153+DV153+DX153+DZ153+EB153+ED153+EF153+EH153+EJ153+EL153+EN153+EP153+ER153+ET153+EV153+EX153+EZ153+FB153+FD153+FF153+FH153+FJ153+FL153+FN153+FP153+FR153+FT153+FV153+FX153+FZ153+GB153+GD153+GF153</f>
        <v>0</v>
      </c>
      <c r="Q153" s="99">
        <f>P153-GO153</f>
        <v>0</v>
      </c>
      <c r="R153" s="102">
        <f>ROUNDUP(COUNTIF(T153:U153,"&gt; 0")/2,0)</f>
        <v>0</v>
      </c>
      <c r="S153" s="17" t="str">
        <f>IF(R153=0,"-",IF(R153-X153&gt;8,M153/(8+X153),M153/R153))</f>
        <v>-</v>
      </c>
      <c r="T153" s="102" t="str">
        <f>IFERROR(VLOOKUP(D153,'Ласт турнир'!A$2:C$129,2,FALSE),"")</f>
        <v/>
      </c>
      <c r="U153" s="14">
        <f>IFERROR(VLOOKUP(D153,'Ласт турнир'!A$2:C$129,3,FALSE),0)</f>
        <v>0</v>
      </c>
      <c r="V153" s="176"/>
      <c r="W153" s="177" t="str">
        <f>IF(GP153=0," ",IF(GP153-V153=0," ",GP153-V153))</f>
        <v xml:space="preserve"> </v>
      </c>
      <c r="X153" s="178"/>
    </row>
    <row r="154" spans="3:24" x14ac:dyDescent="0.25">
      <c r="C154" s="168">
        <f>C153+1</f>
        <v>73</v>
      </c>
      <c r="D154" s="3" t="s">
        <v>88</v>
      </c>
      <c r="E154" s="7">
        <v>4</v>
      </c>
      <c r="F154" s="26" t="s">
        <v>807</v>
      </c>
      <c r="G154" s="29" t="str">
        <f>TEXT(E154,"0,0") &amp; F154</f>
        <v>4,0</v>
      </c>
      <c r="H154" s="2">
        <f>IF(M154&gt;0,1,0)</f>
        <v>0</v>
      </c>
      <c r="I154" s="2">
        <f>IF(F154="",E154,E154+0.1)</f>
        <v>4</v>
      </c>
      <c r="J154" s="12"/>
      <c r="K154" s="18" t="str">
        <f>IF(M154 &gt; 0, K153+1, "n/a")</f>
        <v>n/a</v>
      </c>
      <c r="L154" s="11" t="str">
        <f>IF(V154=0," ",IF(V154-K154=0," ",V154-K154))</f>
        <v xml:space="preserve"> </v>
      </c>
      <c r="M154" s="27">
        <f>U154</f>
        <v>0</v>
      </c>
      <c r="N154" s="13">
        <f>M154-X154</f>
        <v>0</v>
      </c>
      <c r="O154" s="14" t="str">
        <f>IF(SUMIF(T154:U154,"&lt;0")&lt;&gt;0,SUMIF(T154:U154,"&lt;0")*(-1)," ")</f>
        <v xml:space="preserve"> </v>
      </c>
      <c r="P154" s="15">
        <f>AB154+AD154+AF154+AH154+AJ154+AL154+AN154+AP154+AR154+AT154+AV154+AX154+AZ154+BB154+BD154+BF154+BH154+BJ154+BL154+BN154+BP154+BR154+BT154+BV154+BX154+BZ154+CB154+CD154+CF154+CH154+CJ154+CL154+CN154+CP154+CR154+CT154+CV154+CX154+CZ154+DB154+DD154+DF154+DH154+DJ154+DL154+DN154+DP154+DR154+DT154+DV154+DX154+DZ154+EB154+ED154+EF154+EH154+EJ154+EL154+EN154+EP154+ER154+ET154+EV154+EX154+EZ154+FB154+FD154+FF154+FH154+FJ154+FL154+FN154+FP154+FR154+FT154+FV154+FX154+FZ154+GB154+GD154+GF154</f>
        <v>0</v>
      </c>
      <c r="Q154" s="99">
        <f>P154-GO154</f>
        <v>0</v>
      </c>
      <c r="R154" s="102">
        <f>ROUNDUP(COUNTIF(T154:U154,"&gt; 0")/2,0)</f>
        <v>0</v>
      </c>
      <c r="S154" s="17" t="str">
        <f>IF(R154=0,"-",IF(R154-X154&gt;8,M154/(8+X154),M154/R154))</f>
        <v>-</v>
      </c>
      <c r="T154" s="102" t="str">
        <f>IFERROR(VLOOKUP(D154,'Ласт турнир'!A$2:C$129,2,FALSE),"")</f>
        <v/>
      </c>
      <c r="U154" s="14">
        <f>IFERROR(VLOOKUP(D154,'Ласт турнир'!A$2:C$129,3,FALSE),0)</f>
        <v>0</v>
      </c>
      <c r="V154" s="176"/>
      <c r="W154" s="177" t="str">
        <f>IF(GP154=0," ",IF(GP154-V154=0," ",GP154-V154))</f>
        <v xml:space="preserve"> </v>
      </c>
      <c r="X154" s="178"/>
    </row>
    <row r="155" spans="3:24" x14ac:dyDescent="0.25">
      <c r="C155" s="168">
        <f>C154+1</f>
        <v>74</v>
      </c>
      <c r="D155" s="3" t="s">
        <v>71</v>
      </c>
      <c r="E155" s="7">
        <v>4</v>
      </c>
      <c r="F155" s="26" t="s">
        <v>807</v>
      </c>
      <c r="G155" s="29" t="str">
        <f>TEXT(E155,"0,0") &amp; F155</f>
        <v>4,0</v>
      </c>
      <c r="H155" s="2">
        <f>IF(M155&gt;0,1,0)</f>
        <v>0</v>
      </c>
      <c r="I155" s="2">
        <f>IF(F155="",E155,E155+0.1)</f>
        <v>4</v>
      </c>
      <c r="J155" s="12"/>
      <c r="K155" s="18" t="str">
        <f>IF(M155 &gt; 0, K154+1, "n/a")</f>
        <v>n/a</v>
      </c>
      <c r="L155" s="11" t="str">
        <f>IF(V155=0," ",IF(V155-K155=0," ",V155-K155))</f>
        <v xml:space="preserve"> </v>
      </c>
      <c r="M155" s="27">
        <f>U155</f>
        <v>0</v>
      </c>
      <c r="N155" s="13">
        <f>M155-X155</f>
        <v>0</v>
      </c>
      <c r="O155" s="14" t="str">
        <f>IF(SUMIF(T155:U155,"&lt;0")&lt;&gt;0,SUMIF(T155:U155,"&lt;0")*(-1)," ")</f>
        <v xml:space="preserve"> </v>
      </c>
      <c r="P155" s="15">
        <f>AB155+AD155+AF155+AH155+AJ155+AL155+AN155+AP155+AR155+AT155+AV155+AX155+AZ155+BB155+BD155+BF155+BH155+BJ155+BL155+BN155+BP155+BR155+BT155+BV155+BX155+BZ155+CB155+CD155+CF155+CH155+CJ155+CL155+CN155+CP155+CR155+CT155+CV155+CX155+CZ155+DB155+DD155+DF155+DH155+DJ155+DL155+DN155+DP155+DR155+DT155+DV155+DX155+DZ155+EB155+ED155+EF155+EH155+EJ155+EL155+EN155+EP155+ER155+ET155+EV155+EX155+EZ155+FB155+FD155+FF155+FH155+FJ155+FL155+FN155+FP155+FR155+FT155+FV155+FX155+FZ155+GB155+GD155+GF155</f>
        <v>0</v>
      </c>
      <c r="Q155" s="99">
        <f>P155-GO155</f>
        <v>0</v>
      </c>
      <c r="R155" s="102">
        <f>ROUNDUP(COUNTIF(T155:U155,"&gt; 0")/2,0)</f>
        <v>0</v>
      </c>
      <c r="S155" s="17" t="str">
        <f>IF(R155=0,"-",IF(R155-X155&gt;8,M155/(8+X155),M155/R155))</f>
        <v>-</v>
      </c>
      <c r="T155" s="102" t="str">
        <f>IFERROR(VLOOKUP(D155,'Ласт турнир'!A$2:C$129,2,FALSE),"")</f>
        <v/>
      </c>
      <c r="U155" s="14">
        <f>IFERROR(VLOOKUP(D155,'Ласт турнир'!A$2:C$129,3,FALSE),0)</f>
        <v>0</v>
      </c>
      <c r="V155" s="176"/>
      <c r="W155" s="177" t="str">
        <f>IF(GP155=0," ",IF(GP155-V155=0," ",GP155-V155))</f>
        <v xml:space="preserve"> </v>
      </c>
      <c r="X155" s="178"/>
    </row>
    <row r="156" spans="3:24" x14ac:dyDescent="0.25">
      <c r="C156" s="168">
        <f>C155+1</f>
        <v>75</v>
      </c>
      <c r="D156" s="3" t="s">
        <v>90</v>
      </c>
      <c r="E156" s="7">
        <v>4</v>
      </c>
      <c r="F156" s="26" t="s">
        <v>807</v>
      </c>
      <c r="G156" s="29" t="str">
        <f>TEXT(E156,"0,0") &amp; F156</f>
        <v>4,0</v>
      </c>
      <c r="H156" s="2">
        <f>IF(M156&gt;0,1,0)</f>
        <v>0</v>
      </c>
      <c r="I156" s="2">
        <f>IF(F156="",E156,E156+0.1)</f>
        <v>4</v>
      </c>
      <c r="J156" s="12"/>
      <c r="K156" s="18" t="str">
        <f>IF(M156 &gt; 0, K155+1, "n/a")</f>
        <v>n/a</v>
      </c>
      <c r="L156" s="11" t="str">
        <f>IF(V156=0," ",IF(V156-K156=0," ",V156-K156))</f>
        <v xml:space="preserve"> </v>
      </c>
      <c r="M156" s="27">
        <f>U156</f>
        <v>0</v>
      </c>
      <c r="N156" s="13">
        <f>M156-X156</f>
        <v>0</v>
      </c>
      <c r="O156" s="14" t="str">
        <f>IF(SUMIF(T156:U156,"&lt;0")&lt;&gt;0,SUMIF(T156:U156,"&lt;0")*(-1)," ")</f>
        <v xml:space="preserve"> </v>
      </c>
      <c r="P156" s="15">
        <f>AB156+AD156+AF156+AH156+AJ156+AL156+AN156+AP156+AR156+AT156+AV156+AX156+AZ156+BB156+BD156+BF156+BH156+BJ156+BL156+BN156+BP156+BR156+BT156+BV156+BX156+BZ156+CB156+CD156+CF156+CH156+CJ156+CL156+CN156+CP156+CR156+CT156+CV156+CX156+CZ156+DB156+DD156+DF156+DH156+DJ156+DL156+DN156+DP156+DR156+DT156+DV156+DX156+DZ156+EB156+ED156+EF156+EH156+EJ156+EL156+EN156+EP156+ER156+ET156+EV156+EX156+EZ156+FB156+FD156+FF156+FH156+FJ156+FL156+FN156+FP156+FR156+FT156+FV156+FX156+FZ156+GB156+GD156+GF156</f>
        <v>0</v>
      </c>
      <c r="Q156" s="99">
        <f>P156-GO156</f>
        <v>0</v>
      </c>
      <c r="R156" s="102">
        <f>ROUNDUP(COUNTIF(T156:U156,"&gt; 0")/2,0)</f>
        <v>0</v>
      </c>
      <c r="S156" s="17" t="str">
        <f>IF(R156=0,"-",IF(R156-X156&gt;8,M156/(8+X156),M156/R156))</f>
        <v>-</v>
      </c>
      <c r="T156" s="102" t="str">
        <f>IFERROR(VLOOKUP(D156,'Ласт турнир'!A$2:C$129,2,FALSE),"")</f>
        <v/>
      </c>
      <c r="U156" s="14">
        <f>IFERROR(VLOOKUP(D156,'Ласт турнир'!A$2:C$129,3,FALSE),0)</f>
        <v>0</v>
      </c>
      <c r="V156" s="176"/>
      <c r="W156" s="177" t="str">
        <f>IF(GP156=0," ",IF(GP156-V156=0," ",GP156-V156))</f>
        <v xml:space="preserve"> </v>
      </c>
      <c r="X156" s="178"/>
    </row>
    <row r="157" spans="3:24" x14ac:dyDescent="0.25">
      <c r="C157" s="168">
        <f>C156+1</f>
        <v>76</v>
      </c>
      <c r="D157" s="3" t="s">
        <v>14</v>
      </c>
      <c r="E157" s="7">
        <v>4</v>
      </c>
      <c r="F157" s="26" t="s">
        <v>807</v>
      </c>
      <c r="G157" s="29" t="str">
        <f>TEXT(E157,"0,0") &amp; F157</f>
        <v>4,0</v>
      </c>
      <c r="H157" s="2">
        <f>IF(M157&gt;0,1,0)</f>
        <v>0</v>
      </c>
      <c r="I157" s="2">
        <f>IF(F157="",E157,E157+0.1)</f>
        <v>4</v>
      </c>
      <c r="J157" s="12"/>
      <c r="K157" s="18" t="str">
        <f>IF(M157 &gt; 0, K156+1, "n/a")</f>
        <v>n/a</v>
      </c>
      <c r="L157" s="11" t="str">
        <f>IF(V157=0," ",IF(V157-K157=0," ",V157-K157))</f>
        <v xml:space="preserve"> </v>
      </c>
      <c r="M157" s="27">
        <f>U157</f>
        <v>0</v>
      </c>
      <c r="N157" s="13">
        <f>M157-X157</f>
        <v>0</v>
      </c>
      <c r="O157" s="14" t="str">
        <f>IF(SUMIF(T157:U157,"&lt;0")&lt;&gt;0,SUMIF(T157:U157,"&lt;0")*(-1)," ")</f>
        <v xml:space="preserve"> </v>
      </c>
      <c r="P157" s="15">
        <f>AB157+AD157+AF157+AH157+AJ157+AL157+AN157+AP157+AR157+AT157+AV157+AX157+AZ157+BB157+BD157+BF157+BH157+BJ157+BL157+BN157+BP157+BR157+BT157+BV157+BX157+BZ157+CB157+CD157+CF157+CH157+CJ157+CL157+CN157+CP157+CR157+CT157+CV157+CX157+CZ157+DB157+DD157+DF157+DH157+DJ157+DL157+DN157+DP157+DR157+DT157+DV157+DX157+DZ157+EB157+ED157+EF157+EH157+EJ157+EL157+EN157+EP157+ER157+ET157+EV157+EX157+EZ157+FB157+FD157+FF157+FH157+FJ157+FL157+FN157+FP157+FR157+FT157+FV157+FX157+FZ157+GB157+GD157+GF157</f>
        <v>0</v>
      </c>
      <c r="Q157" s="99">
        <f>P157-GO157</f>
        <v>0</v>
      </c>
      <c r="R157" s="102">
        <f>ROUNDUP(COUNTIF(T157:U157,"&gt; 0")/2,0)</f>
        <v>0</v>
      </c>
      <c r="S157" s="17" t="str">
        <f>IF(R157=0,"-",IF(R157-X157&gt;8,M157/(8+X157),M157/R157))</f>
        <v>-</v>
      </c>
      <c r="T157" s="102" t="str">
        <f>IFERROR(VLOOKUP(D157,'Ласт турнир'!A$2:C$129,2,FALSE),"")</f>
        <v/>
      </c>
      <c r="U157" s="14">
        <f>IFERROR(VLOOKUP(D157,'Ласт турнир'!A$2:C$129,3,FALSE),0)</f>
        <v>0</v>
      </c>
      <c r="V157" s="176"/>
      <c r="W157" s="177" t="str">
        <f>IF(GP157=0," ",IF(GP157-V157=0," ",GP157-V157))</f>
        <v xml:space="preserve"> </v>
      </c>
      <c r="X157" s="178"/>
    </row>
    <row r="158" spans="3:24" x14ac:dyDescent="0.25">
      <c r="C158" s="168">
        <f>C157+1</f>
        <v>77</v>
      </c>
      <c r="D158" s="3" t="s">
        <v>279</v>
      </c>
      <c r="E158" s="7">
        <v>4</v>
      </c>
      <c r="F158" s="26" t="s">
        <v>807</v>
      </c>
      <c r="G158" s="29" t="str">
        <f>TEXT(E158,"0,0") &amp; F158</f>
        <v>4,0</v>
      </c>
      <c r="H158" s="2">
        <f>IF(M158&gt;0,1,0)</f>
        <v>0</v>
      </c>
      <c r="I158" s="2">
        <f>IF(F158="",E158,E158+0.1)</f>
        <v>4</v>
      </c>
      <c r="J158" s="12"/>
      <c r="K158" s="18" t="str">
        <f>IF(M158 &gt; 0, K157+1, "n/a")</f>
        <v>n/a</v>
      </c>
      <c r="L158" s="11" t="str">
        <f>IF(V158=0," ",IF(V158-K158=0," ",V158-K158))</f>
        <v xml:space="preserve"> </v>
      </c>
      <c r="M158" s="27">
        <f>U158</f>
        <v>0</v>
      </c>
      <c r="N158" s="13">
        <f>M158-X158</f>
        <v>0</v>
      </c>
      <c r="O158" s="14" t="str">
        <f>IF(SUMIF(T158:U158,"&lt;0")&lt;&gt;0,SUMIF(T158:U158,"&lt;0")*(-1)," ")</f>
        <v xml:space="preserve"> </v>
      </c>
      <c r="P158" s="15">
        <f>AB158+AD158+AF158+AH158+AJ158+AL158+AN158+AP158+AR158+AT158+AV158+AX158+AZ158+BB158+BD158+BF158+BH158+BJ158+BL158+BN158+BP158+BR158+BT158+BV158+BX158+BZ158+CB158+CD158+CF158+CH158+CJ158+CL158+CN158+CP158+CR158+CT158+CV158+CX158+CZ158+DB158+DD158+DF158+DH158+DJ158+DL158+DN158+DP158+DR158+DT158+DV158+DX158+DZ158+EB158+ED158+EF158+EH158+EJ158+EL158+EN158+EP158+ER158+ET158+EV158+EX158+EZ158+FB158+FD158+FF158+FH158+FJ158+FL158+FN158+FP158+FR158+FT158+FV158+FX158+FZ158+GB158+GD158+GF158</f>
        <v>0</v>
      </c>
      <c r="Q158" s="99">
        <f>P158-GO158</f>
        <v>0</v>
      </c>
      <c r="R158" s="102">
        <f>ROUNDUP(COUNTIF(T158:U158,"&gt; 0")/2,0)</f>
        <v>0</v>
      </c>
      <c r="S158" s="17" t="str">
        <f>IF(R158=0,"-",IF(R158-X158&gt;8,M158/(8+X158),M158/R158))</f>
        <v>-</v>
      </c>
      <c r="T158" s="102" t="str">
        <f>IFERROR(VLOOKUP(D158,'Ласт турнир'!A$2:C$129,2,FALSE),"")</f>
        <v/>
      </c>
      <c r="U158" s="14">
        <f>IFERROR(VLOOKUP(D158,'Ласт турнир'!A$2:C$129,3,FALSE),0)</f>
        <v>0</v>
      </c>
      <c r="V158" s="176"/>
      <c r="W158" s="177" t="str">
        <f>IF(GP158=0," ",IF(GP158-V158=0," ",GP158-V158))</f>
        <v xml:space="preserve"> </v>
      </c>
      <c r="X158" s="178"/>
    </row>
    <row r="159" spans="3:24" x14ac:dyDescent="0.25">
      <c r="C159" s="168">
        <f>C158+1</f>
        <v>78</v>
      </c>
      <c r="D159" s="3" t="s">
        <v>54</v>
      </c>
      <c r="E159" s="7">
        <v>4</v>
      </c>
      <c r="F159" s="26" t="s">
        <v>807</v>
      </c>
      <c r="G159" s="29" t="str">
        <f>TEXT(E159,"0,0") &amp; F159</f>
        <v>4,0</v>
      </c>
      <c r="H159" s="2">
        <f>IF(M159&gt;0,1,0)</f>
        <v>0</v>
      </c>
      <c r="I159" s="2">
        <f>IF(F159="",E159,E159+0.1)</f>
        <v>4</v>
      </c>
      <c r="J159" s="12"/>
      <c r="K159" s="18" t="str">
        <f>IF(M159 &gt; 0, K158+1, "n/a")</f>
        <v>n/a</v>
      </c>
      <c r="L159" s="11" t="str">
        <f>IF(V159=0," ",IF(V159-K159=0," ",V159-K159))</f>
        <v xml:space="preserve"> </v>
      </c>
      <c r="M159" s="27">
        <f>U159</f>
        <v>0</v>
      </c>
      <c r="N159" s="13">
        <f>M159-X159</f>
        <v>0</v>
      </c>
      <c r="O159" s="14" t="str">
        <f>IF(SUMIF(T159:U159,"&lt;0")&lt;&gt;0,SUMIF(T159:U159,"&lt;0")*(-1)," ")</f>
        <v xml:space="preserve"> </v>
      </c>
      <c r="P159" s="15">
        <f>AB159+AD159+AF159+AH159+AJ159+AL159+AN159+AP159+AR159+AT159+AV159+AX159+AZ159+BB159+BD159+BF159+BH159+BJ159+BL159+BN159+BP159+BR159+BT159+BV159+BX159+BZ159+CB159+CD159+CF159+CH159+CJ159+CL159+CN159+CP159+CR159+CT159+CV159+CX159+CZ159+DB159+DD159+DF159+DH159+DJ159+DL159+DN159+DP159+DR159+DT159+DV159+DX159+DZ159+EB159+ED159+EF159+EH159+EJ159+EL159+EN159+EP159+ER159+ET159+EV159+EX159+EZ159+FB159+FD159+FF159+FH159+FJ159+FL159+FN159+FP159+FR159+FT159+FV159+FX159+FZ159+GB159+GD159+GF159</f>
        <v>0</v>
      </c>
      <c r="Q159" s="99">
        <f>P159-GO159</f>
        <v>0</v>
      </c>
      <c r="R159" s="102">
        <f>ROUNDUP(COUNTIF(T159:U159,"&gt; 0")/2,0)</f>
        <v>0</v>
      </c>
      <c r="S159" s="17" t="str">
        <f>IF(R159=0,"-",IF(R159-X159&gt;8,M159/(8+X159),M159/R159))</f>
        <v>-</v>
      </c>
      <c r="T159" s="102" t="str">
        <f>IFERROR(VLOOKUP(D159,'Ласт турнир'!A$2:C$129,2,FALSE),"")</f>
        <v/>
      </c>
      <c r="U159" s="14">
        <f>IFERROR(VLOOKUP(D159,'Ласт турнир'!A$2:C$129,3,FALSE),0)</f>
        <v>0</v>
      </c>
      <c r="V159" s="176"/>
      <c r="W159" s="177" t="str">
        <f>IF(GP159=0," ",IF(GP159-V159=0," ",GP159-V159))</f>
        <v xml:space="preserve"> </v>
      </c>
      <c r="X159" s="178"/>
    </row>
    <row r="160" spans="3:24" x14ac:dyDescent="0.25">
      <c r="C160" s="168">
        <f>C159+1</f>
        <v>79</v>
      </c>
      <c r="D160" s="3" t="s">
        <v>280</v>
      </c>
      <c r="E160" s="7">
        <v>4</v>
      </c>
      <c r="F160" s="26" t="s">
        <v>807</v>
      </c>
      <c r="G160" s="29" t="str">
        <f>TEXT(E160,"0,0") &amp; F160</f>
        <v>4,0</v>
      </c>
      <c r="H160" s="2">
        <f>IF(M160&gt;0,1,0)</f>
        <v>0</v>
      </c>
      <c r="I160" s="2">
        <f>IF(F160="",E160,E160+0.1)</f>
        <v>4</v>
      </c>
      <c r="J160" s="12"/>
      <c r="K160" s="18" t="str">
        <f>IF(M160 &gt; 0, K159+1, "n/a")</f>
        <v>n/a</v>
      </c>
      <c r="L160" s="11" t="str">
        <f>IF(V160=0," ",IF(V160-K160=0," ",V160-K160))</f>
        <v xml:space="preserve"> </v>
      </c>
      <c r="M160" s="27">
        <f>U160</f>
        <v>0</v>
      </c>
      <c r="N160" s="13">
        <f>M160-X160</f>
        <v>0</v>
      </c>
      <c r="O160" s="14" t="str">
        <f>IF(SUMIF(T160:U160,"&lt;0")&lt;&gt;0,SUMIF(T160:U160,"&lt;0")*(-1)," ")</f>
        <v xml:space="preserve"> </v>
      </c>
      <c r="P160" s="15">
        <f>AB160+AD160+AF160+AH160+AJ160+AL160+AN160+AP160+AR160+AT160+AV160+AX160+AZ160+BB160+BD160+BF160+BH160+BJ160+BL160+BN160+BP160+BR160+BT160+BV160+BX160+BZ160+CB160+CD160+CF160+CH160+CJ160+CL160+CN160+CP160+CR160+CT160+CV160+CX160+CZ160+DB160+DD160+DF160+DH160+DJ160+DL160+DN160+DP160+DR160+DT160+DV160+DX160+DZ160+EB160+ED160+EF160+EH160+EJ160+EL160+EN160+EP160+ER160+ET160+EV160+EX160+EZ160+FB160+FD160+FF160+FH160+FJ160+FL160+FN160+FP160+FR160+FT160+FV160+FX160+FZ160+GB160+GD160+GF160</f>
        <v>0</v>
      </c>
      <c r="Q160" s="99">
        <f>P160-GO160</f>
        <v>0</v>
      </c>
      <c r="R160" s="102">
        <f>ROUNDUP(COUNTIF(T160:U160,"&gt; 0")/2,0)</f>
        <v>0</v>
      </c>
      <c r="S160" s="17" t="str">
        <f>IF(R160=0,"-",IF(R160-X160&gt;8,M160/(8+X160),M160/R160))</f>
        <v>-</v>
      </c>
      <c r="T160" s="102" t="str">
        <f>IFERROR(VLOOKUP(D160,'Ласт турнир'!A$2:C$129,2,FALSE),"")</f>
        <v/>
      </c>
      <c r="U160" s="14">
        <f>IFERROR(VLOOKUP(D160,'Ласт турнир'!A$2:C$129,3,FALSE),0)</f>
        <v>0</v>
      </c>
      <c r="V160" s="176"/>
      <c r="W160" s="177" t="str">
        <f>IF(GP160=0," ",IF(GP160-V160=0," ",GP160-V160))</f>
        <v xml:space="preserve"> </v>
      </c>
      <c r="X160" s="178"/>
    </row>
    <row r="161" spans="3:24" x14ac:dyDescent="0.25">
      <c r="C161" s="168">
        <f>C160+1</f>
        <v>80</v>
      </c>
      <c r="D161" s="3" t="s">
        <v>78</v>
      </c>
      <c r="E161" s="7">
        <v>4</v>
      </c>
      <c r="F161" s="26" t="s">
        <v>807</v>
      </c>
      <c r="G161" s="29" t="str">
        <f>TEXT(E161,"0,0") &amp; F161</f>
        <v>4,0</v>
      </c>
      <c r="H161" s="2">
        <f>IF(M161&gt;0,1,0)</f>
        <v>0</v>
      </c>
      <c r="I161" s="2">
        <f>IF(F161="",E161,E161+0.1)</f>
        <v>4</v>
      </c>
      <c r="J161" s="12"/>
      <c r="K161" s="18" t="str">
        <f>IF(M161 &gt; 0, K160+1, "n/a")</f>
        <v>n/a</v>
      </c>
      <c r="L161" s="11" t="str">
        <f>IF(V161=0," ",IF(V161-K161=0," ",V161-K161))</f>
        <v xml:space="preserve"> </v>
      </c>
      <c r="M161" s="27">
        <f>U161</f>
        <v>0</v>
      </c>
      <c r="N161" s="13">
        <f>M161-X161</f>
        <v>0</v>
      </c>
      <c r="O161" s="14" t="str">
        <f>IF(SUMIF(T161:U161,"&lt;0")&lt;&gt;0,SUMIF(T161:U161,"&lt;0")*(-1)," ")</f>
        <v xml:space="preserve"> </v>
      </c>
      <c r="P161" s="15">
        <f>AB161+AD161+AF161+AH161+AJ161+AL161+AN161+AP161+AR161+AT161+AV161+AX161+AZ161+BB161+BD161+BF161+BH161+BJ161+BL161+BN161+BP161+BR161+BT161+BV161+BX161+BZ161+CB161+CD161+CF161+CH161+CJ161+CL161+CN161+CP161+CR161+CT161+CV161+CX161+CZ161+DB161+DD161+DF161+DH161+DJ161+DL161+DN161+DP161+DR161+DT161+DV161+DX161+DZ161+EB161+ED161+EF161+EH161+EJ161+EL161+EN161+EP161+ER161+ET161+EV161+EX161+EZ161+FB161+FD161+FF161+FH161+FJ161+FL161+FN161+FP161+FR161+FT161+FV161+FX161+FZ161+GB161+GD161+GF161</f>
        <v>0</v>
      </c>
      <c r="Q161" s="99">
        <f>P161-GO161</f>
        <v>0</v>
      </c>
      <c r="R161" s="102">
        <f>ROUNDUP(COUNTIF(T161:U161,"&gt; 0")/2,0)</f>
        <v>0</v>
      </c>
      <c r="S161" s="17" t="str">
        <f>IF(R161=0,"-",IF(R161-X161&gt;8,M161/(8+X161),M161/R161))</f>
        <v>-</v>
      </c>
      <c r="T161" s="102" t="str">
        <f>IFERROR(VLOOKUP(D161,'Ласт турнир'!A$2:C$129,2,FALSE),"")</f>
        <v/>
      </c>
      <c r="U161" s="14">
        <f>IFERROR(VLOOKUP(D161,'Ласт турнир'!A$2:C$129,3,FALSE),0)</f>
        <v>0</v>
      </c>
      <c r="V161" s="176"/>
      <c r="W161" s="177" t="str">
        <f>IF(GP161=0," ",IF(GP161-V161=0," ",GP161-V161))</f>
        <v xml:space="preserve"> </v>
      </c>
      <c r="X161" s="178"/>
    </row>
    <row r="162" spans="3:24" x14ac:dyDescent="0.25">
      <c r="C162" s="168">
        <f>C161+1</f>
        <v>81</v>
      </c>
      <c r="D162" s="3" t="s">
        <v>91</v>
      </c>
      <c r="E162" s="7">
        <v>4</v>
      </c>
      <c r="F162" s="26" t="s">
        <v>807</v>
      </c>
      <c r="G162" s="29" t="str">
        <f>TEXT(E162,"0,0") &amp; F162</f>
        <v>4,0</v>
      </c>
      <c r="H162" s="2">
        <f>IF(M162&gt;0,1,0)</f>
        <v>0</v>
      </c>
      <c r="I162" s="2">
        <f>IF(F162="",E162,E162+0.1)</f>
        <v>4</v>
      </c>
      <c r="J162" s="12"/>
      <c r="K162" s="18" t="str">
        <f>IF(M162 &gt; 0, K161+1, "n/a")</f>
        <v>n/a</v>
      </c>
      <c r="L162" s="11" t="str">
        <f>IF(V162=0," ",IF(V162-K162=0," ",V162-K162))</f>
        <v xml:space="preserve"> </v>
      </c>
      <c r="M162" s="27">
        <f>U162</f>
        <v>0</v>
      </c>
      <c r="N162" s="13">
        <f>M162-X162</f>
        <v>0</v>
      </c>
      <c r="O162" s="14" t="str">
        <f>IF(SUMIF(T162:U162,"&lt;0")&lt;&gt;0,SUMIF(T162:U162,"&lt;0")*(-1)," ")</f>
        <v xml:space="preserve"> </v>
      </c>
      <c r="P162" s="15">
        <f>AB162+AD162+AF162+AH162+AJ162+AL162+AN162+AP162+AR162+AT162+AV162+AX162+AZ162+BB162+BD162+BF162+BH162+BJ162+BL162+BN162+BP162+BR162+BT162+BV162+BX162+BZ162+CB162+CD162+CF162+CH162+CJ162+CL162+CN162+CP162+CR162+CT162+CV162+CX162+CZ162+DB162+DD162+DF162+DH162+DJ162+DL162+DN162+DP162+DR162+DT162+DV162+DX162+DZ162+EB162+ED162+EF162+EH162+EJ162+EL162+EN162+EP162+ER162+ET162+EV162+EX162+EZ162+FB162+FD162+FF162+FH162+FJ162+FL162+FN162+FP162+FR162+FT162+FV162+FX162+FZ162+GB162+GD162+GF162</f>
        <v>0</v>
      </c>
      <c r="Q162" s="99">
        <f>P162-GO162</f>
        <v>0</v>
      </c>
      <c r="R162" s="102">
        <f>ROUNDUP(COUNTIF(T162:U162,"&gt; 0")/2,0)</f>
        <v>0</v>
      </c>
      <c r="S162" s="17" t="str">
        <f>IF(R162=0,"-",IF(R162-X162&gt;8,M162/(8+X162),M162/R162))</f>
        <v>-</v>
      </c>
      <c r="T162" s="102" t="str">
        <f>IFERROR(VLOOKUP(D162,'Ласт турнир'!A$2:C$129,2,FALSE),"")</f>
        <v/>
      </c>
      <c r="U162" s="14">
        <f>IFERROR(VLOOKUP(D162,'Ласт турнир'!A$2:C$129,3,FALSE),0)</f>
        <v>0</v>
      </c>
      <c r="V162" s="176"/>
      <c r="W162" s="177" t="str">
        <f>IF(GP162=0," ",IF(GP162-V162=0," ",GP162-V162))</f>
        <v xml:space="preserve"> </v>
      </c>
      <c r="X162" s="178"/>
    </row>
    <row r="163" spans="3:24" x14ac:dyDescent="0.25">
      <c r="C163" s="168">
        <f>C162+1</f>
        <v>82</v>
      </c>
      <c r="D163" s="3" t="s">
        <v>62</v>
      </c>
      <c r="E163" s="7">
        <v>4</v>
      </c>
      <c r="F163" s="26" t="s">
        <v>807</v>
      </c>
      <c r="G163" s="29" t="str">
        <f>TEXT(E163,"0,0") &amp; F163</f>
        <v>4,0</v>
      </c>
      <c r="H163" s="2">
        <f>IF(M163&gt;0,1,0)</f>
        <v>0</v>
      </c>
      <c r="I163" s="2">
        <f>IF(F163="",E163,E163+0.1)</f>
        <v>4</v>
      </c>
      <c r="J163" s="12"/>
      <c r="K163" s="18" t="str">
        <f>IF(M163 &gt; 0, K162+1, "n/a")</f>
        <v>n/a</v>
      </c>
      <c r="L163" s="11" t="str">
        <f>IF(V163=0," ",IF(V163-K163=0," ",V163-K163))</f>
        <v xml:space="preserve"> </v>
      </c>
      <c r="M163" s="27">
        <f>U163</f>
        <v>0</v>
      </c>
      <c r="N163" s="13">
        <f>M163-X163</f>
        <v>0</v>
      </c>
      <c r="O163" s="14" t="str">
        <f>IF(SUMIF(T163:U163,"&lt;0")&lt;&gt;0,SUMIF(T163:U163,"&lt;0")*(-1)," ")</f>
        <v xml:space="preserve"> </v>
      </c>
      <c r="P163" s="15">
        <f>AB163+AD163+AF163+AH163+AJ163+AL163+AN163+AP163+AR163+AT163+AV163+AX163+AZ163+BB163+BD163+BF163+BH163+BJ163+BL163+BN163+BP163+BR163+BT163+BV163+BX163+BZ163+CB163+CD163+CF163+CH163+CJ163+CL163+CN163+CP163+CR163+CT163+CV163+CX163+CZ163+DB163+DD163+DF163+DH163+DJ163+DL163+DN163+DP163+DR163+DT163+DV163+DX163+DZ163+EB163+ED163+EF163+EH163+EJ163+EL163+EN163+EP163+ER163+ET163+EV163+EX163+EZ163+FB163+FD163+FF163+FH163+FJ163+FL163+FN163+FP163+FR163+FT163+FV163+FX163+FZ163+GB163+GD163+GF163</f>
        <v>0</v>
      </c>
      <c r="Q163" s="99">
        <f>P163-GO163</f>
        <v>0</v>
      </c>
      <c r="R163" s="102">
        <f>ROUNDUP(COUNTIF(T163:U163,"&gt; 0")/2,0)</f>
        <v>0</v>
      </c>
      <c r="S163" s="17" t="str">
        <f>IF(R163=0,"-",IF(R163-X163&gt;8,M163/(8+X163),M163/R163))</f>
        <v>-</v>
      </c>
      <c r="T163" s="102" t="str">
        <f>IFERROR(VLOOKUP(D163,'Ласт турнир'!A$2:C$129,2,FALSE),"")</f>
        <v/>
      </c>
      <c r="U163" s="14">
        <f>IFERROR(VLOOKUP(D163,'Ласт турнир'!A$2:C$129,3,FALSE),0)</f>
        <v>0</v>
      </c>
      <c r="V163" s="176"/>
      <c r="W163" s="177" t="str">
        <f>IF(GP163=0," ",IF(GP163-V163=0," ",GP163-V163))</f>
        <v xml:space="preserve"> </v>
      </c>
      <c r="X163" s="178"/>
    </row>
    <row r="164" spans="3:24" x14ac:dyDescent="0.25">
      <c r="C164" s="168">
        <f>C163+1</f>
        <v>83</v>
      </c>
      <c r="D164" s="3" t="s">
        <v>92</v>
      </c>
      <c r="E164" s="7">
        <v>4</v>
      </c>
      <c r="F164" s="26" t="s">
        <v>807</v>
      </c>
      <c r="G164" s="29" t="str">
        <f>TEXT(E164,"0,0") &amp; F164</f>
        <v>4,0</v>
      </c>
      <c r="H164" s="2">
        <f>IF(M164&gt;0,1,0)</f>
        <v>0</v>
      </c>
      <c r="I164" s="2">
        <f>IF(F164="",E164,E164+0.1)</f>
        <v>4</v>
      </c>
      <c r="J164" s="12"/>
      <c r="K164" s="18" t="str">
        <f>IF(M164 &gt; 0, K163+1, "n/a")</f>
        <v>n/a</v>
      </c>
      <c r="L164" s="11" t="str">
        <f>IF(V164=0," ",IF(V164-K164=0," ",V164-K164))</f>
        <v xml:space="preserve"> </v>
      </c>
      <c r="M164" s="27">
        <f>U164</f>
        <v>0</v>
      </c>
      <c r="N164" s="13">
        <f>M164-X164</f>
        <v>0</v>
      </c>
      <c r="O164" s="14" t="str">
        <f>IF(SUMIF(T164:U164,"&lt;0")&lt;&gt;0,SUMIF(T164:U164,"&lt;0")*(-1)," ")</f>
        <v xml:space="preserve"> </v>
      </c>
      <c r="P164" s="15">
        <f>AB164+AD164+AF164+AH164+AJ164+AL164+AN164+AP164+AR164+AT164+AV164+AX164+AZ164+BB164+BD164+BF164+BH164+BJ164+BL164+BN164+BP164+BR164+BT164+BV164+BX164+BZ164+CB164+CD164+CF164+CH164+CJ164+CL164+CN164+CP164+CR164+CT164+CV164+CX164+CZ164+DB164+DD164+DF164+DH164+DJ164+DL164+DN164+DP164+DR164+DT164+DV164+DX164+DZ164+EB164+ED164+EF164+EH164+EJ164+EL164+EN164+EP164+ER164+ET164+EV164+EX164+EZ164+FB164+FD164+FF164+FH164+FJ164+FL164+FN164+FP164+FR164+FT164+FV164+FX164+FZ164+GB164+GD164+GF164</f>
        <v>0</v>
      </c>
      <c r="Q164" s="99">
        <f>P164-GO164</f>
        <v>0</v>
      </c>
      <c r="R164" s="102">
        <f>ROUNDUP(COUNTIF(T164:U164,"&gt; 0")/2,0)</f>
        <v>0</v>
      </c>
      <c r="S164" s="17" t="str">
        <f>IF(R164=0,"-",IF(R164-X164&gt;8,M164/(8+X164),M164/R164))</f>
        <v>-</v>
      </c>
      <c r="T164" s="102" t="str">
        <f>IFERROR(VLOOKUP(D164,'Ласт турнир'!A$2:C$129,2,FALSE),"")</f>
        <v/>
      </c>
      <c r="U164" s="14">
        <f>IFERROR(VLOOKUP(D164,'Ласт турнир'!A$2:C$129,3,FALSE),0)</f>
        <v>0</v>
      </c>
      <c r="V164" s="176"/>
      <c r="W164" s="177" t="str">
        <f>IF(GP164=0," ",IF(GP164-V164=0," ",GP164-V164))</f>
        <v xml:space="preserve"> </v>
      </c>
      <c r="X164" s="178"/>
    </row>
    <row r="165" spans="3:24" x14ac:dyDescent="0.25">
      <c r="C165" s="168">
        <f>C164+1</f>
        <v>84</v>
      </c>
      <c r="D165" s="3" t="s">
        <v>94</v>
      </c>
      <c r="E165" s="7">
        <v>4</v>
      </c>
      <c r="F165" s="26" t="s">
        <v>807</v>
      </c>
      <c r="G165" s="29" t="str">
        <f>TEXT(E165,"0,0") &amp; F165</f>
        <v>4,0</v>
      </c>
      <c r="H165" s="2">
        <f>IF(M165&gt;0,1,0)</f>
        <v>0</v>
      </c>
      <c r="I165" s="2">
        <f>IF(F165="",E165,E165+0.1)</f>
        <v>4</v>
      </c>
      <c r="J165" s="12"/>
      <c r="K165" s="18" t="str">
        <f>IF(M165 &gt; 0, K164+1, "n/a")</f>
        <v>n/a</v>
      </c>
      <c r="L165" s="11" t="str">
        <f>IF(V165=0," ",IF(V165-K165=0," ",V165-K165))</f>
        <v xml:space="preserve"> </v>
      </c>
      <c r="M165" s="27">
        <f>U165</f>
        <v>0</v>
      </c>
      <c r="N165" s="13">
        <f>M165-X165</f>
        <v>0</v>
      </c>
      <c r="O165" s="14" t="str">
        <f>IF(SUMIF(T165:U165,"&lt;0")&lt;&gt;0,SUMIF(T165:U165,"&lt;0")*(-1)," ")</f>
        <v xml:space="preserve"> </v>
      </c>
      <c r="P165" s="15">
        <f>AB165+AD165+AF165+AH165+AJ165+AL165+AN165+AP165+AR165+AT165+AV165+AX165+AZ165+BB165+BD165+BF165+BH165+BJ165+BL165+BN165+BP165+BR165+BT165+BV165+BX165+BZ165+CB165+CD165+CF165+CH165+CJ165+CL165+CN165+CP165+CR165+CT165+CV165+CX165+CZ165+DB165+DD165+DF165+DH165+DJ165+DL165+DN165+DP165+DR165+DT165+DV165+DX165+DZ165+EB165+ED165+EF165+EH165+EJ165+EL165+EN165+EP165+ER165+ET165+EV165+EX165+EZ165+FB165+FD165+FF165+FH165+FJ165+FL165+FN165+FP165+FR165+FT165+FV165+FX165+FZ165+GB165+GD165+GF165</f>
        <v>0</v>
      </c>
      <c r="Q165" s="99">
        <f>P165-GO165</f>
        <v>0</v>
      </c>
      <c r="R165" s="102">
        <f>ROUNDUP(COUNTIF(T165:U165,"&gt; 0")/2,0)</f>
        <v>0</v>
      </c>
      <c r="S165" s="17" t="str">
        <f>IF(R165=0,"-",IF(R165-X165&gt;8,M165/(8+X165),M165/R165))</f>
        <v>-</v>
      </c>
      <c r="T165" s="102" t="str">
        <f>IFERROR(VLOOKUP(D165,'Ласт турнир'!A$2:C$129,2,FALSE),"")</f>
        <v/>
      </c>
      <c r="U165" s="14">
        <f>IFERROR(VLOOKUP(D165,'Ласт турнир'!A$2:C$129,3,FALSE),0)</f>
        <v>0</v>
      </c>
      <c r="V165" s="176"/>
      <c r="W165" s="177" t="str">
        <f>IF(GP165=0," ",IF(GP165-V165=0," ",GP165-V165))</f>
        <v xml:space="preserve"> </v>
      </c>
      <c r="X165" s="178"/>
    </row>
    <row r="166" spans="3:24" x14ac:dyDescent="0.25">
      <c r="C166" s="168">
        <f>C165+1</f>
        <v>85</v>
      </c>
      <c r="D166" s="3" t="s">
        <v>95</v>
      </c>
      <c r="E166" s="7">
        <v>4</v>
      </c>
      <c r="F166" s="26" t="s">
        <v>807</v>
      </c>
      <c r="G166" s="29" t="str">
        <f>TEXT(E166,"0,0") &amp; F166</f>
        <v>4,0</v>
      </c>
      <c r="H166" s="2">
        <f>IF(M166&gt;0,1,0)</f>
        <v>0</v>
      </c>
      <c r="I166" s="2">
        <f>IF(F166="",E166,E166+0.1)</f>
        <v>4</v>
      </c>
      <c r="J166" s="12"/>
      <c r="K166" s="18" t="str">
        <f>IF(M166 &gt; 0, K165+1, "n/a")</f>
        <v>n/a</v>
      </c>
      <c r="L166" s="11" t="str">
        <f>IF(V166=0," ",IF(V166-K166=0," ",V166-K166))</f>
        <v xml:space="preserve"> </v>
      </c>
      <c r="M166" s="27">
        <f>U166</f>
        <v>0</v>
      </c>
      <c r="N166" s="13">
        <f>M166-X166</f>
        <v>0</v>
      </c>
      <c r="O166" s="14" t="str">
        <f>IF(SUMIF(T166:U166,"&lt;0")&lt;&gt;0,SUMIF(T166:U166,"&lt;0")*(-1)," ")</f>
        <v xml:space="preserve"> </v>
      </c>
      <c r="P166" s="15">
        <f>AB166+AD166+AF166+AH166+AJ166+AL166+AN166+AP166+AR166+AT166+AV166+AX166+AZ166+BB166+BD166+BF166+BH166+BJ166+BL166+BN166+BP166+BR166+BT166+BV166+BX166+BZ166+CB166+CD166+CF166+CH166+CJ166+CL166+CN166+CP166+CR166+CT166+CV166+CX166+CZ166+DB166+DD166+DF166+DH166+DJ166+DL166+DN166+DP166+DR166+DT166+DV166+DX166+DZ166+EB166+ED166+EF166+EH166+EJ166+EL166+EN166+EP166+ER166+ET166+EV166+EX166+EZ166+FB166+FD166+FF166+FH166+FJ166+FL166+FN166+FP166+FR166+FT166+FV166+FX166+FZ166+GB166+GD166+GF166</f>
        <v>0</v>
      </c>
      <c r="Q166" s="99">
        <f>P166-GO166</f>
        <v>0</v>
      </c>
      <c r="R166" s="102">
        <f>ROUNDUP(COUNTIF(T166:U166,"&gt; 0")/2,0)</f>
        <v>0</v>
      </c>
      <c r="S166" s="17" t="str">
        <f>IF(R166=0,"-",IF(R166-X166&gt;8,M166/(8+X166),M166/R166))</f>
        <v>-</v>
      </c>
      <c r="T166" s="102" t="str">
        <f>IFERROR(VLOOKUP(D166,'Ласт турнир'!A$2:C$129,2,FALSE),"")</f>
        <v/>
      </c>
      <c r="U166" s="14">
        <f>IFERROR(VLOOKUP(D166,'Ласт турнир'!A$2:C$129,3,FALSE),0)</f>
        <v>0</v>
      </c>
      <c r="V166" s="176"/>
      <c r="W166" s="177" t="str">
        <f>IF(GP166=0," ",IF(GP166-V166=0," ",GP166-V166))</f>
        <v xml:space="preserve"> </v>
      </c>
      <c r="X166" s="178"/>
    </row>
    <row r="167" spans="3:24" x14ac:dyDescent="0.25">
      <c r="C167" s="168">
        <f>C166+1</f>
        <v>86</v>
      </c>
      <c r="D167" s="3" t="s">
        <v>63</v>
      </c>
      <c r="E167" s="7">
        <v>4</v>
      </c>
      <c r="F167" s="26" t="s">
        <v>807</v>
      </c>
      <c r="G167" s="29" t="str">
        <f>TEXT(E167,"0,0") &amp; F167</f>
        <v>4,0</v>
      </c>
      <c r="H167" s="2">
        <f>IF(M167&gt;0,1,0)</f>
        <v>0</v>
      </c>
      <c r="I167" s="2">
        <f>IF(F167="",E167,E167+0.1)</f>
        <v>4</v>
      </c>
      <c r="J167" s="12"/>
      <c r="K167" s="18" t="str">
        <f>IF(M167 &gt; 0, K166+1, "n/a")</f>
        <v>n/a</v>
      </c>
      <c r="L167" s="11" t="str">
        <f>IF(V167=0," ",IF(V167-K167=0," ",V167-K167))</f>
        <v xml:space="preserve"> </v>
      </c>
      <c r="M167" s="27">
        <f>U167</f>
        <v>0</v>
      </c>
      <c r="N167" s="13">
        <f>M167-X167</f>
        <v>0</v>
      </c>
      <c r="O167" s="14" t="str">
        <f>IF(SUMIF(T167:U167,"&lt;0")&lt;&gt;0,SUMIF(T167:U167,"&lt;0")*(-1)," ")</f>
        <v xml:space="preserve"> </v>
      </c>
      <c r="P167" s="15">
        <f>AB167+AD167+AF167+AH167+AJ167+AL167+AN167+AP167+AR167+AT167+AV167+AX167+AZ167+BB167+BD167+BF167+BH167+BJ167+BL167+BN167+BP167+BR167+BT167+BV167+BX167+BZ167+CB167+CD167+CF167+CH167+CJ167+CL167+CN167+CP167+CR167+CT167+CV167+CX167+CZ167+DB167+DD167+DF167+DH167+DJ167+DL167+DN167+DP167+DR167+DT167+DV167+DX167+DZ167+EB167+ED167+EF167+EH167+EJ167+EL167+EN167+EP167+ER167+ET167+EV167+EX167+EZ167+FB167+FD167+FF167+FH167+FJ167+FL167+FN167+FP167+FR167+FT167+FV167+FX167+FZ167+GB167+GD167+GF167</f>
        <v>0</v>
      </c>
      <c r="Q167" s="99">
        <f>P167-GO167</f>
        <v>0</v>
      </c>
      <c r="R167" s="102">
        <f>ROUNDUP(COUNTIF(T167:U167,"&gt; 0")/2,0)</f>
        <v>0</v>
      </c>
      <c r="S167" s="17" t="str">
        <f>IF(R167=0,"-",IF(R167-X167&gt;8,M167/(8+X167),M167/R167))</f>
        <v>-</v>
      </c>
      <c r="T167" s="102" t="str">
        <f>IFERROR(VLOOKUP(D167,'Ласт турнир'!A$2:C$129,2,FALSE),"")</f>
        <v/>
      </c>
      <c r="U167" s="14">
        <f>IFERROR(VLOOKUP(D167,'Ласт турнир'!A$2:C$129,3,FALSE),0)</f>
        <v>0</v>
      </c>
      <c r="V167" s="176"/>
      <c r="W167" s="177" t="str">
        <f>IF(GP167=0," ",IF(GP167-V167=0," ",GP167-V167))</f>
        <v xml:space="preserve"> </v>
      </c>
      <c r="X167" s="178"/>
    </row>
    <row r="168" spans="3:24" x14ac:dyDescent="0.25">
      <c r="C168" s="168">
        <f>C167+1</f>
        <v>87</v>
      </c>
      <c r="D168" s="3" t="s">
        <v>50</v>
      </c>
      <c r="E168" s="7">
        <v>4</v>
      </c>
      <c r="F168" s="26" t="s">
        <v>807</v>
      </c>
      <c r="G168" s="29" t="str">
        <f>TEXT(E168,"0,0") &amp; F168</f>
        <v>4,0</v>
      </c>
      <c r="H168" s="2">
        <f>IF(M168&gt;0,1,0)</f>
        <v>0</v>
      </c>
      <c r="I168" s="2">
        <f>IF(F168="",E168,E168+0.1)</f>
        <v>4</v>
      </c>
      <c r="J168" s="12"/>
      <c r="K168" s="18" t="str">
        <f>IF(M168 &gt; 0, K167+1, "n/a")</f>
        <v>n/a</v>
      </c>
      <c r="L168" s="11" t="str">
        <f>IF(V168=0," ",IF(V168-K168=0," ",V168-K168))</f>
        <v xml:space="preserve"> </v>
      </c>
      <c r="M168" s="27">
        <f>U168</f>
        <v>0</v>
      </c>
      <c r="N168" s="13">
        <f>M168-X168</f>
        <v>0</v>
      </c>
      <c r="O168" s="14" t="str">
        <f>IF(SUMIF(T168:U168,"&lt;0")&lt;&gt;0,SUMIF(T168:U168,"&lt;0")*(-1)," ")</f>
        <v xml:space="preserve"> </v>
      </c>
      <c r="P168" s="15">
        <f>AB168+AD168+AF168+AH168+AJ168+AL168+AN168+AP168+AR168+AT168+AV168+AX168+AZ168+BB168+BD168+BF168+BH168+BJ168+BL168+BN168+BP168+BR168+BT168+BV168+BX168+BZ168+CB168+CD168+CF168+CH168+CJ168+CL168+CN168+CP168+CR168+CT168+CV168+CX168+CZ168+DB168+DD168+DF168+DH168+DJ168+DL168+DN168+DP168+DR168+DT168+DV168+DX168+DZ168+EB168+ED168+EF168+EH168+EJ168+EL168+EN168+EP168+ER168+ET168+EV168+EX168+EZ168+FB168+FD168+FF168+FH168+FJ168+FL168+FN168+FP168+FR168+FT168+FV168+FX168+FZ168+GB168+GD168+GF168</f>
        <v>0</v>
      </c>
      <c r="Q168" s="99">
        <f>P168-GO168</f>
        <v>0</v>
      </c>
      <c r="R168" s="102">
        <f>ROUNDUP(COUNTIF(T168:U168,"&gt; 0")/2,0)</f>
        <v>0</v>
      </c>
      <c r="S168" s="17" t="str">
        <f>IF(R168=0,"-",IF(R168-X168&gt;8,M168/(8+X168),M168/R168))</f>
        <v>-</v>
      </c>
      <c r="T168" s="102" t="str">
        <f>IFERROR(VLOOKUP(D168,'Ласт турнир'!A$2:C$129,2,FALSE),"")</f>
        <v/>
      </c>
      <c r="U168" s="14">
        <f>IFERROR(VLOOKUP(D168,'Ласт турнир'!A$2:C$129,3,FALSE),0)</f>
        <v>0</v>
      </c>
      <c r="V168" s="176"/>
      <c r="W168" s="177" t="str">
        <f>IF(GP168=0," ",IF(GP168-V168=0," ",GP168-V168))</f>
        <v xml:space="preserve"> </v>
      </c>
      <c r="X168" s="178"/>
    </row>
    <row r="169" spans="3:24" x14ac:dyDescent="0.25">
      <c r="C169" s="168">
        <f>C168+1</f>
        <v>88</v>
      </c>
      <c r="D169" s="3" t="s">
        <v>12</v>
      </c>
      <c r="E169" s="7">
        <v>4</v>
      </c>
      <c r="F169" s="26" t="s">
        <v>807</v>
      </c>
      <c r="G169" s="29" t="str">
        <f>TEXT(E169,"0,0") &amp; F169</f>
        <v>4,0</v>
      </c>
      <c r="H169" s="2">
        <f>IF(M169&gt;0,1,0)</f>
        <v>0</v>
      </c>
      <c r="I169" s="2">
        <f>IF(F169="",E169,E169+0.1)</f>
        <v>4</v>
      </c>
      <c r="J169" s="12"/>
      <c r="K169" s="18" t="str">
        <f>IF(M169 &gt; 0, K168+1, "n/a")</f>
        <v>n/a</v>
      </c>
      <c r="L169" s="11" t="str">
        <f>IF(V169=0," ",IF(V169-K169=0," ",V169-K169))</f>
        <v xml:space="preserve"> </v>
      </c>
      <c r="M169" s="27">
        <f>U169</f>
        <v>0</v>
      </c>
      <c r="N169" s="13">
        <f>M169-X169</f>
        <v>0</v>
      </c>
      <c r="O169" s="14" t="str">
        <f>IF(SUMIF(T169:U169,"&lt;0")&lt;&gt;0,SUMIF(T169:U169,"&lt;0")*(-1)," ")</f>
        <v xml:space="preserve"> </v>
      </c>
      <c r="P169" s="15">
        <f>AB169+AD169+AF169+AH169+AJ169+AL169+AN169+AP169+AR169+AT169+AV169+AX169+AZ169+BB169+BD169+BF169+BH169+BJ169+BL169+BN169+BP169+BR169+BT169+BV169+BX169+BZ169+CB169+CD169+CF169+CH169+CJ169+CL169+CN169+CP169+CR169+CT169+CV169+CX169+CZ169+DB169+DD169+DF169+DH169+DJ169+DL169+DN169+DP169+DR169+DT169+DV169+DX169+DZ169+EB169+ED169+EF169+EH169+EJ169+EL169+EN169+EP169+ER169+ET169+EV169+EX169+EZ169+FB169+FD169+FF169+FH169+FJ169+FL169+FN169+FP169+FR169+FT169+FV169+FX169+FZ169+GB169+GD169+GF169</f>
        <v>0</v>
      </c>
      <c r="Q169" s="99">
        <f>P169-GO169</f>
        <v>0</v>
      </c>
      <c r="R169" s="102">
        <f>ROUNDUP(COUNTIF(T169:U169,"&gt; 0")/2,0)</f>
        <v>0</v>
      </c>
      <c r="S169" s="17" t="str">
        <f>IF(R169=0,"-",IF(R169-X169&gt;8,M169/(8+X169),M169/R169))</f>
        <v>-</v>
      </c>
      <c r="T169" s="102" t="str">
        <f>IFERROR(VLOOKUP(D169,'Ласт турнир'!A$2:C$129,2,FALSE),"")</f>
        <v/>
      </c>
      <c r="U169" s="14">
        <f>IFERROR(VLOOKUP(D169,'Ласт турнир'!A$2:C$129,3,FALSE),0)</f>
        <v>0</v>
      </c>
      <c r="V169" s="176"/>
      <c r="W169" s="177" t="str">
        <f>IF(GP169=0," ",IF(GP169-V169=0," ",GP169-V169))</f>
        <v xml:space="preserve"> </v>
      </c>
      <c r="X169" s="178"/>
    </row>
    <row r="170" spans="3:24" x14ac:dyDescent="0.25">
      <c r="C170" s="168">
        <f>C169+1</f>
        <v>89</v>
      </c>
      <c r="D170" s="3" t="s">
        <v>15</v>
      </c>
      <c r="E170" s="7">
        <v>4</v>
      </c>
      <c r="F170" s="26" t="s">
        <v>807</v>
      </c>
      <c r="G170" s="29" t="str">
        <f>TEXT(E170,"0,0") &amp; F170</f>
        <v>4,0</v>
      </c>
      <c r="H170" s="2">
        <f>IF(M170&gt;0,1,0)</f>
        <v>0</v>
      </c>
      <c r="I170" s="2">
        <f>IF(F170="",E170,E170+0.1)</f>
        <v>4</v>
      </c>
      <c r="J170" s="12"/>
      <c r="K170" s="18" t="str">
        <f>IF(M170 &gt; 0, K169+1, "n/a")</f>
        <v>n/a</v>
      </c>
      <c r="L170" s="11" t="str">
        <f>IF(V170=0," ",IF(V170-K170=0," ",V170-K170))</f>
        <v xml:space="preserve"> </v>
      </c>
      <c r="M170" s="27">
        <f>U170</f>
        <v>0</v>
      </c>
      <c r="N170" s="13">
        <f>M170-X170</f>
        <v>0</v>
      </c>
      <c r="O170" s="14" t="str">
        <f>IF(SUMIF(T170:U170,"&lt;0")&lt;&gt;0,SUMIF(T170:U170,"&lt;0")*(-1)," ")</f>
        <v xml:space="preserve"> </v>
      </c>
      <c r="P170" s="15">
        <f>AB170+AD170+AF170+AH170+AJ170+AL170+AN170+AP170+AR170+AT170+AV170+AX170+AZ170+BB170+BD170+BF170+BH170+BJ170+BL170+BN170+BP170+BR170+BT170+BV170+BX170+BZ170+CB170+CD170+CF170+CH170+CJ170+CL170+CN170+CP170+CR170+CT170+CV170+CX170+CZ170+DB170+DD170+DF170+DH170+DJ170+DL170+DN170+DP170+DR170+DT170+DV170+DX170+DZ170+EB170+ED170+EF170+EH170+EJ170+EL170+EN170+EP170+ER170+ET170+EV170+EX170+EZ170+FB170+FD170+FF170+FH170+FJ170+FL170+FN170+FP170+FR170+FT170+FV170+FX170+FZ170+GB170+GD170+GF170</f>
        <v>0</v>
      </c>
      <c r="Q170" s="99">
        <f>P170-GO170</f>
        <v>0</v>
      </c>
      <c r="R170" s="102">
        <f>ROUNDUP(COUNTIF(T170:U170,"&gt; 0")/2,0)</f>
        <v>0</v>
      </c>
      <c r="S170" s="17" t="str">
        <f>IF(R170=0,"-",IF(R170-X170&gt;8,M170/(8+X170),M170/R170))</f>
        <v>-</v>
      </c>
      <c r="T170" s="102" t="str">
        <f>IFERROR(VLOOKUP(D170,'Ласт турнир'!A$2:C$129,2,FALSE),"")</f>
        <v/>
      </c>
      <c r="U170" s="14">
        <f>IFERROR(VLOOKUP(D170,'Ласт турнир'!A$2:C$129,3,FALSE),0)</f>
        <v>0</v>
      </c>
      <c r="V170" s="176"/>
      <c r="W170" s="177" t="str">
        <f>IF(GP170=0," ",IF(GP170-V170=0," ",GP170-V170))</f>
        <v xml:space="preserve"> </v>
      </c>
      <c r="X170" s="178"/>
    </row>
    <row r="171" spans="3:24" x14ac:dyDescent="0.25">
      <c r="C171" s="168">
        <f>C170+1</f>
        <v>90</v>
      </c>
      <c r="D171" s="3" t="s">
        <v>97</v>
      </c>
      <c r="E171" s="7">
        <v>4</v>
      </c>
      <c r="F171" s="26" t="s">
        <v>807</v>
      </c>
      <c r="G171" s="29" t="str">
        <f>TEXT(E171,"0,0") &amp; F171</f>
        <v>4,0</v>
      </c>
      <c r="H171" s="2">
        <f>IF(M171&gt;0,1,0)</f>
        <v>0</v>
      </c>
      <c r="I171" s="2">
        <f>IF(F171="",E171,E171+0.1)</f>
        <v>4</v>
      </c>
      <c r="J171" s="12"/>
      <c r="K171" s="18" t="str">
        <f>IF(M171 &gt; 0, K170+1, "n/a")</f>
        <v>n/a</v>
      </c>
      <c r="L171" s="11" t="str">
        <f>IF(V171=0," ",IF(V171-K171=0," ",V171-K171))</f>
        <v xml:space="preserve"> </v>
      </c>
      <c r="M171" s="27">
        <f>U171</f>
        <v>0</v>
      </c>
      <c r="N171" s="13">
        <f>M171-X171</f>
        <v>0</v>
      </c>
      <c r="O171" s="14" t="str">
        <f>IF(SUMIF(T171:U171,"&lt;0")&lt;&gt;0,SUMIF(T171:U171,"&lt;0")*(-1)," ")</f>
        <v xml:space="preserve"> </v>
      </c>
      <c r="P171" s="15">
        <f>AB171+AD171+AF171+AH171+AJ171+AL171+AN171+AP171+AR171+AT171+AV171+AX171+AZ171+BB171+BD171+BF171+BH171+BJ171+BL171+BN171+BP171+BR171+BT171+BV171+BX171+BZ171+CB171+CD171+CF171+CH171+CJ171+CL171+CN171+CP171+CR171+CT171+CV171+CX171+CZ171+DB171+DD171+DF171+DH171+DJ171+DL171+DN171+DP171+DR171+DT171+DV171+DX171+DZ171+EB171+ED171+EF171+EH171+EJ171+EL171+EN171+EP171+ER171+ET171+EV171+EX171+EZ171+FB171+FD171+FF171+FH171+FJ171+FL171+FN171+FP171+FR171+FT171+FV171+FX171+FZ171+GB171+GD171+GF171</f>
        <v>0</v>
      </c>
      <c r="Q171" s="99">
        <f>P171-GO171</f>
        <v>0</v>
      </c>
      <c r="R171" s="102">
        <f>ROUNDUP(COUNTIF(T171:U171,"&gt; 0")/2,0)</f>
        <v>0</v>
      </c>
      <c r="S171" s="17" t="str">
        <f>IF(R171=0,"-",IF(R171-X171&gt;8,M171/(8+X171),M171/R171))</f>
        <v>-</v>
      </c>
      <c r="T171" s="102" t="str">
        <f>IFERROR(VLOOKUP(D171,'Ласт турнир'!A$2:C$129,2,FALSE),"")</f>
        <v/>
      </c>
      <c r="U171" s="14">
        <f>IFERROR(VLOOKUP(D171,'Ласт турнир'!A$2:C$129,3,FALSE),0)</f>
        <v>0</v>
      </c>
      <c r="V171" s="176"/>
      <c r="W171" s="177" t="str">
        <f>IF(GP171=0," ",IF(GP171-V171=0," ",GP171-V171))</f>
        <v xml:space="preserve"> </v>
      </c>
      <c r="X171" s="178"/>
    </row>
    <row r="172" spans="3:24" x14ac:dyDescent="0.25">
      <c r="C172" s="168">
        <f>C171+1</f>
        <v>91</v>
      </c>
      <c r="D172" s="3" t="s">
        <v>3</v>
      </c>
      <c r="E172" s="7">
        <v>4</v>
      </c>
      <c r="F172" s="26" t="s">
        <v>807</v>
      </c>
      <c r="G172" s="29" t="str">
        <f>TEXT(E172,"0,0") &amp; F172</f>
        <v>4,0</v>
      </c>
      <c r="H172" s="2">
        <f>IF(M172&gt;0,1,0)</f>
        <v>0</v>
      </c>
      <c r="I172" s="2">
        <f>IF(F172="",E172,E172+0.1)</f>
        <v>4</v>
      </c>
      <c r="J172" s="12"/>
      <c r="K172" s="18" t="str">
        <f>IF(M172 &gt; 0, K171+1, "n/a")</f>
        <v>n/a</v>
      </c>
      <c r="L172" s="11" t="str">
        <f>IF(V172=0," ",IF(V172-K172=0," ",V172-K172))</f>
        <v xml:space="preserve"> </v>
      </c>
      <c r="M172" s="27">
        <f>U172</f>
        <v>0</v>
      </c>
      <c r="N172" s="13">
        <f>M172-X172</f>
        <v>0</v>
      </c>
      <c r="O172" s="14" t="str">
        <f>IF(SUMIF(T172:U172,"&lt;0")&lt;&gt;0,SUMIF(T172:U172,"&lt;0")*(-1)," ")</f>
        <v xml:space="preserve"> </v>
      </c>
      <c r="P172" s="15">
        <f>AB172+AD172+AF172+AH172+AJ172+AL172+AN172+AP172+AR172+AT172+AV172+AX172+AZ172+BB172+BD172+BF172+BH172+BJ172+BL172+BN172+BP172+BR172+BT172+BV172+BX172+BZ172+CB172+CD172+CF172+CH172+CJ172+CL172+CN172+CP172+CR172+CT172+CV172+CX172+CZ172+DB172+DD172+DF172+DH172+DJ172+DL172+DN172+DP172+DR172+DT172+DV172+DX172+DZ172+EB172+ED172+EF172+EH172+EJ172+EL172+EN172+EP172+ER172+ET172+EV172+EX172+EZ172+FB172+FD172+FF172+FH172+FJ172+FL172+FN172+FP172+FR172+FT172+FV172+FX172+FZ172+GB172+GD172+GF172</f>
        <v>0</v>
      </c>
      <c r="Q172" s="99">
        <f>P172-GO172</f>
        <v>0</v>
      </c>
      <c r="R172" s="102">
        <f>ROUNDUP(COUNTIF(T172:U172,"&gt; 0")/2,0)</f>
        <v>0</v>
      </c>
      <c r="S172" s="17" t="str">
        <f>IF(R172=0,"-",IF(R172-X172&gt;8,M172/(8+X172),M172/R172))</f>
        <v>-</v>
      </c>
      <c r="T172" s="102" t="str">
        <f>IFERROR(VLOOKUP(D172,'Ласт турнир'!A$2:C$129,2,FALSE),"")</f>
        <v/>
      </c>
      <c r="U172" s="14">
        <f>IFERROR(VLOOKUP(D172,'Ласт турнир'!A$2:C$129,3,FALSE),0)</f>
        <v>0</v>
      </c>
      <c r="V172" s="176"/>
      <c r="W172" s="177" t="str">
        <f>IF(GP172=0," ",IF(GP172-V172=0," ",GP172-V172))</f>
        <v xml:space="preserve"> </v>
      </c>
      <c r="X172" s="178"/>
    </row>
    <row r="173" spans="3:24" x14ac:dyDescent="0.25">
      <c r="C173" s="168">
        <f>C172+1</f>
        <v>92</v>
      </c>
      <c r="D173" s="3" t="s">
        <v>10</v>
      </c>
      <c r="E173" s="7">
        <v>4</v>
      </c>
      <c r="F173" s="26" t="s">
        <v>807</v>
      </c>
      <c r="G173" s="29" t="str">
        <f>TEXT(E173,"0,0") &amp; F173</f>
        <v>4,0</v>
      </c>
      <c r="H173" s="2">
        <f>IF(M173&gt;0,1,0)</f>
        <v>0</v>
      </c>
      <c r="I173" s="2">
        <f>IF(F173="",E173,E173+0.1)</f>
        <v>4</v>
      </c>
      <c r="J173" s="12"/>
      <c r="K173" s="18" t="str">
        <f>IF(M173 &gt; 0, K172+1, "n/a")</f>
        <v>n/a</v>
      </c>
      <c r="L173" s="11" t="str">
        <f>IF(V173=0," ",IF(V173-K173=0," ",V173-K173))</f>
        <v xml:space="preserve"> </v>
      </c>
      <c r="M173" s="27">
        <f>U173</f>
        <v>0</v>
      </c>
      <c r="N173" s="13">
        <f>M173-X173</f>
        <v>0</v>
      </c>
      <c r="O173" s="14" t="str">
        <f>IF(SUMIF(T173:U173,"&lt;0")&lt;&gt;0,SUMIF(T173:U173,"&lt;0")*(-1)," ")</f>
        <v xml:space="preserve"> </v>
      </c>
      <c r="P173" s="15">
        <f>AB173+AD173+AF173+AH173+AJ173+AL173+AN173+AP173+AR173+AT173+AV173+AX173+AZ173+BB173+BD173+BF173+BH173+BJ173+BL173+BN173+BP173+BR173+BT173+BV173+BX173+BZ173+CB173+CD173+CF173+CH173+CJ173+CL173+CN173+CP173+CR173+CT173+CV173+CX173+CZ173+DB173+DD173+DF173+DH173+DJ173+DL173+DN173+DP173+DR173+DT173+DV173+DX173+DZ173+EB173+ED173+EF173+EH173+EJ173+EL173+EN173+EP173+ER173+ET173+EV173+EX173+EZ173+FB173+FD173+FF173+FH173+FJ173+FL173+FN173+FP173+FR173+FT173+FV173+FX173+FZ173+GB173+GD173+GF173</f>
        <v>0</v>
      </c>
      <c r="Q173" s="99">
        <f>P173-GO173</f>
        <v>0</v>
      </c>
      <c r="R173" s="102">
        <f>ROUNDUP(COUNTIF(T173:U173,"&gt; 0")/2,0)</f>
        <v>0</v>
      </c>
      <c r="S173" s="17" t="str">
        <f>IF(R173=0,"-",IF(R173-X173&gt;8,M173/(8+X173),M173/R173))</f>
        <v>-</v>
      </c>
      <c r="T173" s="102" t="str">
        <f>IFERROR(VLOOKUP(D173,'Ласт турнир'!A$2:C$129,2,FALSE),"")</f>
        <v/>
      </c>
      <c r="U173" s="14">
        <f>IFERROR(VLOOKUP(D173,'Ласт турнир'!A$2:C$129,3,FALSE),0)</f>
        <v>0</v>
      </c>
      <c r="V173" s="176"/>
      <c r="W173" s="177" t="str">
        <f>IF(GP173=0," ",IF(GP173-V173=0," ",GP173-V173))</f>
        <v xml:space="preserve"> </v>
      </c>
      <c r="X173" s="178"/>
    </row>
    <row r="174" spans="3:24" x14ac:dyDescent="0.25">
      <c r="C174" s="168">
        <f>C173+1</f>
        <v>93</v>
      </c>
      <c r="D174" s="3" t="s">
        <v>98</v>
      </c>
      <c r="E174" s="7">
        <v>4</v>
      </c>
      <c r="F174" s="26" t="s">
        <v>807</v>
      </c>
      <c r="G174" s="29" t="str">
        <f>TEXT(E174,"0,0") &amp; F174</f>
        <v>4,0</v>
      </c>
      <c r="H174" s="2">
        <f>IF(M174&gt;0,1,0)</f>
        <v>0</v>
      </c>
      <c r="I174" s="2">
        <f>IF(F174="",E174,E174+0.1)</f>
        <v>4</v>
      </c>
      <c r="J174" s="12"/>
      <c r="K174" s="18" t="str">
        <f>IF(M174 &gt; 0, K173+1, "n/a")</f>
        <v>n/a</v>
      </c>
      <c r="L174" s="11" t="str">
        <f>IF(V174=0," ",IF(V174-K174=0," ",V174-K174))</f>
        <v xml:space="preserve"> </v>
      </c>
      <c r="M174" s="27">
        <f>U174</f>
        <v>0</v>
      </c>
      <c r="N174" s="13">
        <f>M174-X174</f>
        <v>0</v>
      </c>
      <c r="O174" s="14" t="str">
        <f>IF(SUMIF(T174:U174,"&lt;0")&lt;&gt;0,SUMIF(T174:U174,"&lt;0")*(-1)," ")</f>
        <v xml:space="preserve"> </v>
      </c>
      <c r="P174" s="15">
        <f>AB174+AD174+AF174+AH174+AJ174+AL174+AN174+AP174+AR174+AT174+AV174+AX174+AZ174+BB174+BD174+BF174+BH174+BJ174+BL174+BN174+BP174+BR174+BT174+BV174+BX174+BZ174+CB174+CD174+CF174+CH174+CJ174+CL174+CN174+CP174+CR174+CT174+CV174+CX174+CZ174+DB174+DD174+DF174+DH174+DJ174+DL174+DN174+DP174+DR174+DT174+DV174+DX174+DZ174+EB174+ED174+EF174+EH174+EJ174+EL174+EN174+EP174+ER174+ET174+EV174+EX174+EZ174+FB174+FD174+FF174+FH174+FJ174+FL174+FN174+FP174+FR174+FT174+FV174+FX174+FZ174+GB174+GD174+GF174</f>
        <v>0</v>
      </c>
      <c r="Q174" s="99">
        <f>P174-GO174</f>
        <v>0</v>
      </c>
      <c r="R174" s="102">
        <f>ROUNDUP(COUNTIF(T174:U174,"&gt; 0")/2,0)</f>
        <v>0</v>
      </c>
      <c r="S174" s="17" t="str">
        <f>IF(R174=0,"-",IF(R174-X174&gt;8,M174/(8+X174),M174/R174))</f>
        <v>-</v>
      </c>
      <c r="T174" s="102" t="str">
        <f>IFERROR(VLOOKUP(D174,'Ласт турнир'!A$2:C$129,2,FALSE),"")</f>
        <v/>
      </c>
      <c r="U174" s="14">
        <f>IFERROR(VLOOKUP(D174,'Ласт турнир'!A$2:C$129,3,FALSE),0)</f>
        <v>0</v>
      </c>
      <c r="V174" s="176"/>
      <c r="W174" s="177" t="str">
        <f>IF(GP174=0," ",IF(GP174-V174=0," ",GP174-V174))</f>
        <v xml:space="preserve"> </v>
      </c>
      <c r="X174" s="178"/>
    </row>
    <row r="175" spans="3:24" x14ac:dyDescent="0.25">
      <c r="C175" s="168">
        <f>C174+1</f>
        <v>94</v>
      </c>
      <c r="D175" s="3" t="s">
        <v>99</v>
      </c>
      <c r="E175" s="7">
        <v>4</v>
      </c>
      <c r="F175" s="26" t="s">
        <v>807</v>
      </c>
      <c r="G175" s="29" t="str">
        <f>TEXT(E175,"0,0") &amp; F175</f>
        <v>4,0</v>
      </c>
      <c r="H175" s="2">
        <f>IF(M175&gt;0,1,0)</f>
        <v>0</v>
      </c>
      <c r="I175" s="2">
        <f>IF(F175="",E175,E175+0.1)</f>
        <v>4</v>
      </c>
      <c r="J175" s="12"/>
      <c r="K175" s="18" t="str">
        <f>IF(M175 &gt; 0, K174+1, "n/a")</f>
        <v>n/a</v>
      </c>
      <c r="L175" s="11" t="str">
        <f>IF(V175=0," ",IF(V175-K175=0," ",V175-K175))</f>
        <v xml:space="preserve"> </v>
      </c>
      <c r="M175" s="27">
        <f>U175</f>
        <v>0</v>
      </c>
      <c r="N175" s="13">
        <f>M175-X175</f>
        <v>0</v>
      </c>
      <c r="O175" s="14" t="str">
        <f>IF(SUMIF(T175:U175,"&lt;0")&lt;&gt;0,SUMIF(T175:U175,"&lt;0")*(-1)," ")</f>
        <v xml:space="preserve"> </v>
      </c>
      <c r="P175" s="15">
        <f>AB175+AD175+AF175+AH175+AJ175+AL175+AN175+AP175+AR175+AT175+AV175+AX175+AZ175+BB175+BD175+BF175+BH175+BJ175+BL175+BN175+BP175+BR175+BT175+BV175+BX175+BZ175+CB175+CD175+CF175+CH175+CJ175+CL175+CN175+CP175+CR175+CT175+CV175+CX175+CZ175+DB175+DD175+DF175+DH175+DJ175+DL175+DN175+DP175+DR175+DT175+DV175+DX175+DZ175+EB175+ED175+EF175+EH175+EJ175+EL175+EN175+EP175+ER175+ET175+EV175+EX175+EZ175+FB175+FD175+FF175+FH175+FJ175+FL175+FN175+FP175+FR175+FT175+FV175+FX175+FZ175+GB175+GD175+GF175</f>
        <v>0</v>
      </c>
      <c r="Q175" s="99">
        <f>P175-GO175</f>
        <v>0</v>
      </c>
      <c r="R175" s="102">
        <f>ROUNDUP(COUNTIF(T175:U175,"&gt; 0")/2,0)</f>
        <v>0</v>
      </c>
      <c r="S175" s="17" t="str">
        <f>IF(R175=0,"-",IF(R175-X175&gt;8,M175/(8+X175),M175/R175))</f>
        <v>-</v>
      </c>
      <c r="T175" s="102" t="str">
        <f>IFERROR(VLOOKUP(D175,'Ласт турнир'!A$2:C$129,2,FALSE),"")</f>
        <v/>
      </c>
      <c r="U175" s="14">
        <f>IFERROR(VLOOKUP(D175,'Ласт турнир'!A$2:C$129,3,FALSE),0)</f>
        <v>0</v>
      </c>
      <c r="V175" s="176"/>
      <c r="W175" s="177" t="str">
        <f>IF(GP175=0," ",IF(GP175-V175=0," ",GP175-V175))</f>
        <v xml:space="preserve"> </v>
      </c>
      <c r="X175" s="178"/>
    </row>
    <row r="176" spans="3:24" x14ac:dyDescent="0.25">
      <c r="C176" s="168">
        <f>C175+1</f>
        <v>95</v>
      </c>
      <c r="D176" s="3" t="s">
        <v>100</v>
      </c>
      <c r="E176" s="7">
        <v>4</v>
      </c>
      <c r="F176" s="26" t="s">
        <v>807</v>
      </c>
      <c r="G176" s="29" t="str">
        <f>TEXT(E176,"0,0") &amp; F176</f>
        <v>4,0</v>
      </c>
      <c r="H176" s="2">
        <f>IF(M176&gt;0,1,0)</f>
        <v>0</v>
      </c>
      <c r="I176" s="2">
        <f>IF(F176="",E176,E176+0.1)</f>
        <v>4</v>
      </c>
      <c r="J176" s="12"/>
      <c r="K176" s="18" t="str">
        <f>IF(M176 &gt; 0, K175+1, "n/a")</f>
        <v>n/a</v>
      </c>
      <c r="L176" s="11" t="str">
        <f>IF(V176=0," ",IF(V176-K176=0," ",V176-K176))</f>
        <v xml:space="preserve"> </v>
      </c>
      <c r="M176" s="27">
        <f>U176</f>
        <v>0</v>
      </c>
      <c r="N176" s="13">
        <f>M176-X176</f>
        <v>0</v>
      </c>
      <c r="O176" s="14" t="str">
        <f>IF(SUMIF(T176:U176,"&lt;0")&lt;&gt;0,SUMIF(T176:U176,"&lt;0")*(-1)," ")</f>
        <v xml:space="preserve"> </v>
      </c>
      <c r="P176" s="15">
        <f>AB176+AD176+AF176+AH176+AJ176+AL176+AN176+AP176+AR176+AT176+AV176+AX176+AZ176+BB176+BD176+BF176+BH176+BJ176+BL176+BN176+BP176+BR176+BT176+BV176+BX176+BZ176+CB176+CD176+CF176+CH176+CJ176+CL176+CN176+CP176+CR176+CT176+CV176+CX176+CZ176+DB176+DD176+DF176+DH176+DJ176+DL176+DN176+DP176+DR176+DT176+DV176+DX176+DZ176+EB176+ED176+EF176+EH176+EJ176+EL176+EN176+EP176+ER176+ET176+EV176+EX176+EZ176+FB176+FD176+FF176+FH176+FJ176+FL176+FN176+FP176+FR176+FT176+FV176+FX176+FZ176+GB176+GD176+GF176</f>
        <v>0</v>
      </c>
      <c r="Q176" s="99">
        <f>P176-GO176</f>
        <v>0</v>
      </c>
      <c r="R176" s="102">
        <f>ROUNDUP(COUNTIF(T176:U176,"&gt; 0")/2,0)</f>
        <v>0</v>
      </c>
      <c r="S176" s="17" t="str">
        <f>IF(R176=0,"-",IF(R176-X176&gt;8,M176/(8+X176),M176/R176))</f>
        <v>-</v>
      </c>
      <c r="T176" s="102" t="str">
        <f>IFERROR(VLOOKUP(D176,'Ласт турнир'!A$2:C$129,2,FALSE),"")</f>
        <v/>
      </c>
      <c r="U176" s="14">
        <f>IFERROR(VLOOKUP(D176,'Ласт турнир'!A$2:C$129,3,FALSE),0)</f>
        <v>0</v>
      </c>
      <c r="V176" s="176"/>
      <c r="W176" s="177" t="str">
        <f>IF(GP176=0," ",IF(GP176-V176=0," ",GP176-V176))</f>
        <v xml:space="preserve"> </v>
      </c>
      <c r="X176" s="178"/>
    </row>
    <row r="177" spans="3:24" x14ac:dyDescent="0.25">
      <c r="C177" s="168">
        <f>C176+1</f>
        <v>96</v>
      </c>
      <c r="D177" s="3" t="s">
        <v>101</v>
      </c>
      <c r="E177" s="7">
        <v>4</v>
      </c>
      <c r="F177" s="26" t="s">
        <v>807</v>
      </c>
      <c r="G177" s="29" t="str">
        <f>TEXT(E177,"0,0") &amp; F177</f>
        <v>4,0</v>
      </c>
      <c r="H177" s="2">
        <f>IF(M177&gt;0,1,0)</f>
        <v>0</v>
      </c>
      <c r="I177" s="2">
        <f>IF(F177="",E177,E177+0.1)</f>
        <v>4</v>
      </c>
      <c r="J177" s="12"/>
      <c r="K177" s="18" t="str">
        <f>IF(M177 &gt; 0, K176+1, "n/a")</f>
        <v>n/a</v>
      </c>
      <c r="L177" s="11" t="str">
        <f>IF(V177=0," ",IF(V177-K177=0," ",V177-K177))</f>
        <v xml:space="preserve"> </v>
      </c>
      <c r="M177" s="27">
        <f>U177</f>
        <v>0</v>
      </c>
      <c r="N177" s="13">
        <f>M177-X177</f>
        <v>0</v>
      </c>
      <c r="O177" s="14" t="str">
        <f>IF(SUMIF(T177:U177,"&lt;0")&lt;&gt;0,SUMIF(T177:U177,"&lt;0")*(-1)," ")</f>
        <v xml:space="preserve"> </v>
      </c>
      <c r="P177" s="15">
        <f>AB177+AD177+AF177+AH177+AJ177+AL177+AN177+AP177+AR177+AT177+AV177+AX177+AZ177+BB177+BD177+BF177+BH177+BJ177+BL177+BN177+BP177+BR177+BT177+BV177+BX177+BZ177+CB177+CD177+CF177+CH177+CJ177+CL177+CN177+CP177+CR177+CT177+CV177+CX177+CZ177+DB177+DD177+DF177+DH177+DJ177+DL177+DN177+DP177+DR177+DT177+DV177+DX177+DZ177+EB177+ED177+EF177+EH177+EJ177+EL177+EN177+EP177+ER177+ET177+EV177+EX177+EZ177+FB177+FD177+FF177+FH177+FJ177+FL177+FN177+FP177+FR177+FT177+FV177+FX177+FZ177+GB177+GD177+GF177</f>
        <v>0</v>
      </c>
      <c r="Q177" s="99">
        <f>P177-GO177</f>
        <v>0</v>
      </c>
      <c r="R177" s="102">
        <f>ROUNDUP(COUNTIF(T177:U177,"&gt; 0")/2,0)</f>
        <v>0</v>
      </c>
      <c r="S177" s="17" t="str">
        <f>IF(R177=0,"-",IF(R177-X177&gt;8,M177/(8+X177),M177/R177))</f>
        <v>-</v>
      </c>
      <c r="T177" s="102" t="str">
        <f>IFERROR(VLOOKUP(D177,'Ласт турнир'!A$2:C$129,2,FALSE),"")</f>
        <v/>
      </c>
      <c r="U177" s="14">
        <f>IFERROR(VLOOKUP(D177,'Ласт турнир'!A$2:C$129,3,FALSE),0)</f>
        <v>0</v>
      </c>
      <c r="V177" s="176"/>
      <c r="W177" s="177" t="str">
        <f>IF(GP177=0," ",IF(GP177-V177=0," ",GP177-V177))</f>
        <v xml:space="preserve"> </v>
      </c>
      <c r="X177" s="178"/>
    </row>
    <row r="178" spans="3:24" x14ac:dyDescent="0.25">
      <c r="C178" s="168">
        <f>C177+1</f>
        <v>97</v>
      </c>
      <c r="D178" s="3" t="s">
        <v>102</v>
      </c>
      <c r="E178" s="7">
        <v>4</v>
      </c>
      <c r="F178" s="26" t="s">
        <v>807</v>
      </c>
      <c r="G178" s="29" t="str">
        <f>TEXT(E178,"0,0") &amp; F178</f>
        <v>4,0</v>
      </c>
      <c r="H178" s="2">
        <f>IF(M178&gt;0,1,0)</f>
        <v>0</v>
      </c>
      <c r="I178" s="2">
        <f>IF(F178="",E178,E178+0.1)</f>
        <v>4</v>
      </c>
      <c r="J178" s="12"/>
      <c r="K178" s="18" t="str">
        <f>IF(M178 &gt; 0, K177+1, "n/a")</f>
        <v>n/a</v>
      </c>
      <c r="L178" s="11" t="str">
        <f>IF(V178=0," ",IF(V178-K178=0," ",V178-K178))</f>
        <v xml:space="preserve"> </v>
      </c>
      <c r="M178" s="27">
        <f>U178</f>
        <v>0</v>
      </c>
      <c r="N178" s="13">
        <f>M178-X178</f>
        <v>0</v>
      </c>
      <c r="O178" s="14" t="str">
        <f>IF(SUMIF(T178:U178,"&lt;0")&lt;&gt;0,SUMIF(T178:U178,"&lt;0")*(-1)," ")</f>
        <v xml:space="preserve"> </v>
      </c>
      <c r="P178" s="15">
        <f>AB178+AD178+AF178+AH178+AJ178+AL178+AN178+AP178+AR178+AT178+AV178+AX178+AZ178+BB178+BD178+BF178+BH178+BJ178+BL178+BN178+BP178+BR178+BT178+BV178+BX178+BZ178+CB178+CD178+CF178+CH178+CJ178+CL178+CN178+CP178+CR178+CT178+CV178+CX178+CZ178+DB178+DD178+DF178+DH178+DJ178+DL178+DN178+DP178+DR178+DT178+DV178+DX178+DZ178+EB178+ED178+EF178+EH178+EJ178+EL178+EN178+EP178+ER178+ET178+EV178+EX178+EZ178+FB178+FD178+FF178+FH178+FJ178+FL178+FN178+FP178+FR178+FT178+FV178+FX178+FZ178+GB178+GD178+GF178</f>
        <v>0</v>
      </c>
      <c r="Q178" s="99">
        <f>P178-GO178</f>
        <v>0</v>
      </c>
      <c r="R178" s="102">
        <f>ROUNDUP(COUNTIF(T178:U178,"&gt; 0")/2,0)</f>
        <v>0</v>
      </c>
      <c r="S178" s="17" t="str">
        <f>IF(R178=0,"-",IF(R178-X178&gt;8,M178/(8+X178),M178/R178))</f>
        <v>-</v>
      </c>
      <c r="T178" s="102" t="str">
        <f>IFERROR(VLOOKUP(D178,'Ласт турнир'!A$2:C$129,2,FALSE),"")</f>
        <v/>
      </c>
      <c r="U178" s="14">
        <f>IFERROR(VLOOKUP(D178,'Ласт турнир'!A$2:C$129,3,FALSE),0)</f>
        <v>0</v>
      </c>
      <c r="V178" s="176"/>
      <c r="W178" s="177" t="str">
        <f>IF(GP178=0," ",IF(GP178-V178=0," ",GP178-V178))</f>
        <v xml:space="preserve"> </v>
      </c>
      <c r="X178" s="178"/>
    </row>
    <row r="179" spans="3:24" x14ac:dyDescent="0.25">
      <c r="C179" s="168">
        <f>C178+1</f>
        <v>98</v>
      </c>
      <c r="D179" s="3" t="s">
        <v>103</v>
      </c>
      <c r="E179" s="7">
        <v>4</v>
      </c>
      <c r="F179" s="26" t="s">
        <v>807</v>
      </c>
      <c r="G179" s="29" t="str">
        <f>TEXT(E179,"0,0") &amp; F179</f>
        <v>4,0</v>
      </c>
      <c r="H179" s="2">
        <f>IF(M179&gt;0,1,0)</f>
        <v>0</v>
      </c>
      <c r="I179" s="2">
        <f>IF(F179="",E179,E179+0.1)</f>
        <v>4</v>
      </c>
      <c r="J179" s="12"/>
      <c r="K179" s="18" t="str">
        <f>IF(M179 &gt; 0, K178+1, "n/a")</f>
        <v>n/a</v>
      </c>
      <c r="L179" s="11" t="str">
        <f>IF(V179=0," ",IF(V179-K179=0," ",V179-K179))</f>
        <v xml:space="preserve"> </v>
      </c>
      <c r="M179" s="27">
        <f>U179</f>
        <v>0</v>
      </c>
      <c r="N179" s="13">
        <f>M179-X179</f>
        <v>0</v>
      </c>
      <c r="O179" s="14" t="str">
        <f>IF(SUMIF(T179:U179,"&lt;0")&lt;&gt;0,SUMIF(T179:U179,"&lt;0")*(-1)," ")</f>
        <v xml:space="preserve"> </v>
      </c>
      <c r="P179" s="15">
        <f>AB179+AD179+AF179+AH179+AJ179+AL179+AN179+AP179+AR179+AT179+AV179+AX179+AZ179+BB179+BD179+BF179+BH179+BJ179+BL179+BN179+BP179+BR179+BT179+BV179+BX179+BZ179+CB179+CD179+CF179+CH179+CJ179+CL179+CN179+CP179+CR179+CT179+CV179+CX179+CZ179+DB179+DD179+DF179+DH179+DJ179+DL179+DN179+DP179+DR179+DT179+DV179+DX179+DZ179+EB179+ED179+EF179+EH179+EJ179+EL179+EN179+EP179+ER179+ET179+EV179+EX179+EZ179+FB179+FD179+FF179+FH179+FJ179+FL179+FN179+FP179+FR179+FT179+FV179+FX179+FZ179+GB179+GD179+GF179</f>
        <v>0</v>
      </c>
      <c r="Q179" s="99">
        <f>P179-GO179</f>
        <v>0</v>
      </c>
      <c r="R179" s="102">
        <f>ROUNDUP(COUNTIF(T179:U179,"&gt; 0")/2,0)</f>
        <v>0</v>
      </c>
      <c r="S179" s="17" t="str">
        <f>IF(R179=0,"-",IF(R179-X179&gt;8,M179/(8+X179),M179/R179))</f>
        <v>-</v>
      </c>
      <c r="T179" s="102" t="str">
        <f>IFERROR(VLOOKUP(D179,'Ласт турнир'!A$2:C$129,2,FALSE),"")</f>
        <v/>
      </c>
      <c r="U179" s="14">
        <f>IFERROR(VLOOKUP(D179,'Ласт турнир'!A$2:C$129,3,FALSE),0)</f>
        <v>0</v>
      </c>
      <c r="V179" s="176"/>
      <c r="W179" s="177" t="str">
        <f>IF(GP179=0," ",IF(GP179-V179=0," ",GP179-V179))</f>
        <v xml:space="preserve"> </v>
      </c>
      <c r="X179" s="178"/>
    </row>
    <row r="180" spans="3:24" x14ac:dyDescent="0.25">
      <c r="C180" s="168">
        <f>C179+1</f>
        <v>99</v>
      </c>
      <c r="D180" s="3" t="s">
        <v>177</v>
      </c>
      <c r="E180" s="7">
        <v>4</v>
      </c>
      <c r="F180" s="26" t="s">
        <v>807</v>
      </c>
      <c r="G180" s="29" t="str">
        <f>TEXT(E180,"0,0") &amp; F180</f>
        <v>4,0</v>
      </c>
      <c r="H180" s="2">
        <f>IF(M180&gt;0,1,0)</f>
        <v>0</v>
      </c>
      <c r="I180" s="2">
        <f>IF(F180="",E180,E180+0.1)</f>
        <v>4</v>
      </c>
      <c r="J180" s="12"/>
      <c r="K180" s="18" t="str">
        <f>IF(M180 &gt; 0, K179+1, "n/a")</f>
        <v>n/a</v>
      </c>
      <c r="L180" s="11" t="str">
        <f>IF(V180=0," ",IF(V180-K180=0," ",V180-K180))</f>
        <v xml:space="preserve"> </v>
      </c>
      <c r="M180" s="27">
        <f>U180</f>
        <v>0</v>
      </c>
      <c r="N180" s="13">
        <f>M180-X180</f>
        <v>0</v>
      </c>
      <c r="O180" s="14" t="str">
        <f>IF(SUMIF(T180:U180,"&lt;0")&lt;&gt;0,SUMIF(T180:U180,"&lt;0")*(-1)," ")</f>
        <v xml:space="preserve"> </v>
      </c>
      <c r="P180" s="15">
        <f>AB180+AD180+AF180+AH180+AJ180+AL180+AN180+AP180+AR180+AT180+AV180+AX180+AZ180+BB180+BD180+BF180+BH180+BJ180+BL180+BN180+BP180+BR180+BT180+BV180+BX180+BZ180+CB180+CD180+CF180+CH180+CJ180+CL180+CN180+CP180+CR180+CT180+CV180+CX180+CZ180+DB180+DD180+DF180+DH180+DJ180+DL180+DN180+DP180+DR180+DT180+DV180+DX180+DZ180+EB180+ED180+EF180+EH180+EJ180+EL180+EN180+EP180+ER180+ET180+EV180+EX180+EZ180+FB180+FD180+FF180+FH180+FJ180+FL180+FN180+FP180+FR180+FT180+FV180+FX180+FZ180+GB180+GD180+GF180</f>
        <v>0</v>
      </c>
      <c r="Q180" s="99">
        <f>P180-GO180</f>
        <v>0</v>
      </c>
      <c r="R180" s="102">
        <f>ROUNDUP(COUNTIF(T180:U180,"&gt; 0")/2,0)</f>
        <v>0</v>
      </c>
      <c r="S180" s="17" t="str">
        <f>IF(R180=0,"-",IF(R180-X180&gt;8,M180/(8+X180),M180/R180))</f>
        <v>-</v>
      </c>
      <c r="T180" s="102" t="str">
        <f>IFERROR(VLOOKUP(D180,'Ласт турнир'!A$2:C$129,2,FALSE),"")</f>
        <v/>
      </c>
      <c r="U180" s="14">
        <f>IFERROR(VLOOKUP(D180,'Ласт турнир'!A$2:C$129,3,FALSE),0)</f>
        <v>0</v>
      </c>
      <c r="V180" s="176"/>
      <c r="W180" s="177" t="str">
        <f>IF(GP180=0," ",IF(GP180-V180=0," ",GP180-V180))</f>
        <v xml:space="preserve"> </v>
      </c>
      <c r="X180" s="178"/>
    </row>
    <row r="181" spans="3:24" x14ac:dyDescent="0.25">
      <c r="C181" s="168">
        <f>C180+1</f>
        <v>100</v>
      </c>
      <c r="D181" s="3" t="s">
        <v>70</v>
      </c>
      <c r="E181" s="7">
        <v>4</v>
      </c>
      <c r="F181" s="26" t="s">
        <v>807</v>
      </c>
      <c r="G181" s="29" t="str">
        <f>TEXT(E181,"0,0") &amp; F181</f>
        <v>4,0</v>
      </c>
      <c r="H181" s="2">
        <f>IF(M181&gt;0,1,0)</f>
        <v>0</v>
      </c>
      <c r="I181" s="2">
        <f>IF(F181="",E181,E181+0.1)</f>
        <v>4</v>
      </c>
      <c r="J181" s="12"/>
      <c r="K181" s="18" t="str">
        <f>IF(M181 &gt; 0, K180+1, "n/a")</f>
        <v>n/a</v>
      </c>
      <c r="L181" s="11" t="str">
        <f>IF(V181=0," ",IF(V181-K181=0," ",V181-K181))</f>
        <v xml:space="preserve"> </v>
      </c>
      <c r="M181" s="27">
        <f>U181</f>
        <v>0</v>
      </c>
      <c r="N181" s="13">
        <f>M181-X181</f>
        <v>0</v>
      </c>
      <c r="O181" s="14" t="str">
        <f>IF(SUMIF(T181:U181,"&lt;0")&lt;&gt;0,SUMIF(T181:U181,"&lt;0")*(-1)," ")</f>
        <v xml:space="preserve"> </v>
      </c>
      <c r="P181" s="15">
        <f>AB181+AD181+AF181+AH181+AJ181+AL181+AN181+AP181+AR181+AT181+AV181+AX181+AZ181+BB181+BD181+BF181+BH181+BJ181+BL181+BN181+BP181+BR181+BT181+BV181+BX181+BZ181+CB181+CD181+CF181+CH181+CJ181+CL181+CN181+CP181+CR181+CT181+CV181+CX181+CZ181+DB181+DD181+DF181+DH181+DJ181+DL181+DN181+DP181+DR181+DT181+DV181+DX181+DZ181+EB181+ED181+EF181+EH181+EJ181+EL181+EN181+EP181+ER181+ET181+EV181+EX181+EZ181+FB181+FD181+FF181+FH181+FJ181+FL181+FN181+FP181+FR181+FT181+FV181+FX181+FZ181+GB181+GD181+GF181</f>
        <v>0</v>
      </c>
      <c r="Q181" s="99">
        <f>P181-GO181</f>
        <v>0</v>
      </c>
      <c r="R181" s="102">
        <f>ROUNDUP(COUNTIF(T181:U181,"&gt; 0")/2,0)</f>
        <v>0</v>
      </c>
      <c r="S181" s="17" t="str">
        <f>IF(R181=0,"-",IF(R181-X181&gt;8,M181/(8+X181),M181/R181))</f>
        <v>-</v>
      </c>
      <c r="T181" s="102" t="str">
        <f>IFERROR(VLOOKUP(D181,'Ласт турнир'!A$2:C$129,2,FALSE),"")</f>
        <v/>
      </c>
      <c r="U181" s="14">
        <f>IFERROR(VLOOKUP(D181,'Ласт турнир'!A$2:C$129,3,FALSE),0)</f>
        <v>0</v>
      </c>
      <c r="V181" s="176"/>
      <c r="W181" s="177" t="str">
        <f>IF(GP181=0," ",IF(GP181-V181=0," ",GP181-V181))</f>
        <v xml:space="preserve"> </v>
      </c>
      <c r="X181" s="178"/>
    </row>
    <row r="182" spans="3:24" x14ac:dyDescent="0.25">
      <c r="C182" s="168">
        <f>C181+1</f>
        <v>101</v>
      </c>
      <c r="D182" s="3" t="s">
        <v>69</v>
      </c>
      <c r="E182" s="7">
        <v>4</v>
      </c>
      <c r="F182" s="26" t="s">
        <v>807</v>
      </c>
      <c r="G182" s="29" t="str">
        <f>TEXT(E182,"0,0") &amp; F182</f>
        <v>4,0</v>
      </c>
      <c r="H182" s="2">
        <f>IF(M182&gt;0,1,0)</f>
        <v>0</v>
      </c>
      <c r="I182" s="2">
        <f>IF(F182="",E182,E182+0.1)</f>
        <v>4</v>
      </c>
      <c r="J182" s="12"/>
      <c r="K182" s="18" t="str">
        <f>IF(M182 &gt; 0, K181+1, "n/a")</f>
        <v>n/a</v>
      </c>
      <c r="L182" s="11" t="str">
        <f>IF(V182=0," ",IF(V182-K182=0," ",V182-K182))</f>
        <v xml:space="preserve"> </v>
      </c>
      <c r="M182" s="27">
        <f>U182</f>
        <v>0</v>
      </c>
      <c r="N182" s="13">
        <f>M182-X182</f>
        <v>0</v>
      </c>
      <c r="O182" s="14" t="str">
        <f>IF(SUMIF(T182:U182,"&lt;0")&lt;&gt;0,SUMIF(T182:U182,"&lt;0")*(-1)," ")</f>
        <v xml:space="preserve"> </v>
      </c>
      <c r="P182" s="15">
        <f>AB182+AD182+AF182+AH182+AJ182+AL182+AN182+AP182+AR182+AT182+AV182+AX182+AZ182+BB182+BD182+BF182+BH182+BJ182+BL182+BN182+BP182+BR182+BT182+BV182+BX182+BZ182+CB182+CD182+CF182+CH182+CJ182+CL182+CN182+CP182+CR182+CT182+CV182+CX182+CZ182+DB182+DD182+DF182+DH182+DJ182+DL182+DN182+DP182+DR182+DT182+DV182+DX182+DZ182+EB182+ED182+EF182+EH182+EJ182+EL182+EN182+EP182+ER182+ET182+EV182+EX182+EZ182+FB182+FD182+FF182+FH182+FJ182+FL182+FN182+FP182+FR182+FT182+FV182+FX182+FZ182+GB182+GD182+GF182</f>
        <v>0</v>
      </c>
      <c r="Q182" s="99">
        <f>P182-GO182</f>
        <v>0</v>
      </c>
      <c r="R182" s="102">
        <f>ROUNDUP(COUNTIF(T182:U182,"&gt; 0")/2,0)</f>
        <v>0</v>
      </c>
      <c r="S182" s="17" t="str">
        <f>IF(R182=0,"-",IF(R182-X182&gt;8,M182/(8+X182),M182/R182))</f>
        <v>-</v>
      </c>
      <c r="T182" s="102" t="str">
        <f>IFERROR(VLOOKUP(D182,'Ласт турнир'!A$2:C$129,2,FALSE),"")</f>
        <v/>
      </c>
      <c r="U182" s="14">
        <f>IFERROR(VLOOKUP(D182,'Ласт турнир'!A$2:C$129,3,FALSE),0)</f>
        <v>0</v>
      </c>
      <c r="V182" s="176"/>
      <c r="W182" s="177" t="str">
        <f>IF(GP182=0," ",IF(GP182-V182=0," ",GP182-V182))</f>
        <v xml:space="preserve"> </v>
      </c>
      <c r="X182" s="178"/>
    </row>
    <row r="183" spans="3:24" x14ac:dyDescent="0.25">
      <c r="C183" s="168">
        <f>C182+1</f>
        <v>102</v>
      </c>
      <c r="D183" s="3" t="s">
        <v>105</v>
      </c>
      <c r="E183" s="7">
        <v>4</v>
      </c>
      <c r="F183" s="26" t="s">
        <v>807</v>
      </c>
      <c r="G183" s="29" t="str">
        <f>TEXT(E183,"0,0") &amp; F183</f>
        <v>4,0</v>
      </c>
      <c r="H183" s="2">
        <f>IF(M183&gt;0,1,0)</f>
        <v>0</v>
      </c>
      <c r="I183" s="2">
        <f>IF(F183="",E183,E183+0.1)</f>
        <v>4</v>
      </c>
      <c r="J183" s="12"/>
      <c r="K183" s="18" t="str">
        <f>IF(M183 &gt; 0, K182+1, "n/a")</f>
        <v>n/a</v>
      </c>
      <c r="L183" s="11" t="str">
        <f>IF(V183=0," ",IF(V183-K183=0," ",V183-K183))</f>
        <v xml:space="preserve"> </v>
      </c>
      <c r="M183" s="27">
        <f>U183</f>
        <v>0</v>
      </c>
      <c r="N183" s="13">
        <f>M183-X183</f>
        <v>0</v>
      </c>
      <c r="O183" s="14" t="str">
        <f>IF(SUMIF(T183:U183,"&lt;0")&lt;&gt;0,SUMIF(T183:U183,"&lt;0")*(-1)," ")</f>
        <v xml:space="preserve"> </v>
      </c>
      <c r="P183" s="15">
        <f>AB183+AD183+AF183+AH183+AJ183+AL183+AN183+AP183+AR183+AT183+AV183+AX183+AZ183+BB183+BD183+BF183+BH183+BJ183+BL183+BN183+BP183+BR183+BT183+BV183+BX183+BZ183+CB183+CD183+CF183+CH183+CJ183+CL183+CN183+CP183+CR183+CT183+CV183+CX183+CZ183+DB183+DD183+DF183+DH183+DJ183+DL183+DN183+DP183+DR183+DT183+DV183+DX183+DZ183+EB183+ED183+EF183+EH183+EJ183+EL183+EN183+EP183+ER183+ET183+EV183+EX183+EZ183+FB183+FD183+FF183+FH183+FJ183+FL183+FN183+FP183+FR183+FT183+FV183+FX183+FZ183+GB183+GD183+GF183</f>
        <v>0</v>
      </c>
      <c r="Q183" s="99">
        <f>P183-GO183</f>
        <v>0</v>
      </c>
      <c r="R183" s="102">
        <f>ROUNDUP(COUNTIF(T183:U183,"&gt; 0")/2,0)</f>
        <v>0</v>
      </c>
      <c r="S183" s="17" t="str">
        <f>IF(R183=0,"-",IF(R183-X183&gt;8,M183/(8+X183),M183/R183))</f>
        <v>-</v>
      </c>
      <c r="T183" s="102" t="str">
        <f>IFERROR(VLOOKUP(D183,'Ласт турнир'!A$2:C$129,2,FALSE),"")</f>
        <v/>
      </c>
      <c r="U183" s="14">
        <f>IFERROR(VLOOKUP(D183,'Ласт турнир'!A$2:C$129,3,FALSE),0)</f>
        <v>0</v>
      </c>
      <c r="V183" s="176"/>
      <c r="W183" s="177" t="str">
        <f>IF(GP183=0," ",IF(GP183-V183=0," ",GP183-V183))</f>
        <v xml:space="preserve"> </v>
      </c>
      <c r="X183" s="178"/>
    </row>
    <row r="184" spans="3:24" x14ac:dyDescent="0.25">
      <c r="C184" s="168">
        <f>C183+1</f>
        <v>103</v>
      </c>
      <c r="D184" s="3" t="s">
        <v>4</v>
      </c>
      <c r="E184" s="7">
        <v>4</v>
      </c>
      <c r="F184" s="26" t="s">
        <v>807</v>
      </c>
      <c r="G184" s="29" t="str">
        <f>TEXT(E184,"0,0") &amp; F184</f>
        <v>4,0</v>
      </c>
      <c r="H184" s="2">
        <f>IF(M184&gt;0,1,0)</f>
        <v>0</v>
      </c>
      <c r="I184" s="2">
        <f>IF(F184="",E184,E184+0.1)</f>
        <v>4</v>
      </c>
      <c r="J184" s="12"/>
      <c r="K184" s="18" t="str">
        <f>IF(M184 &gt; 0, K183+1, "n/a")</f>
        <v>n/a</v>
      </c>
      <c r="L184" s="11" t="str">
        <f>IF(V184=0," ",IF(V184-K184=0," ",V184-K184))</f>
        <v xml:space="preserve"> </v>
      </c>
      <c r="M184" s="27">
        <f>U184</f>
        <v>0</v>
      </c>
      <c r="N184" s="13">
        <f>M184-X184</f>
        <v>0</v>
      </c>
      <c r="O184" s="14" t="str">
        <f>IF(SUMIF(T184:U184,"&lt;0")&lt;&gt;0,SUMIF(T184:U184,"&lt;0")*(-1)," ")</f>
        <v xml:space="preserve"> </v>
      </c>
      <c r="P184" s="15">
        <f>AB184+AD184+AF184+AH184+AJ184+AL184+AN184+AP184+AR184+AT184+AV184+AX184+AZ184+BB184+BD184+BF184+BH184+BJ184+BL184+BN184+BP184+BR184+BT184+BV184+BX184+BZ184+CB184+CD184+CF184+CH184+CJ184+CL184+CN184+CP184+CR184+CT184+CV184+CX184+CZ184+DB184+DD184+DF184+DH184+DJ184+DL184+DN184+DP184+DR184+DT184+DV184+DX184+DZ184+EB184+ED184+EF184+EH184+EJ184+EL184+EN184+EP184+ER184+ET184+EV184+EX184+EZ184+FB184+FD184+FF184+FH184+FJ184+FL184+FN184+FP184+FR184+FT184+FV184+FX184+FZ184+GB184+GD184+GF184</f>
        <v>0</v>
      </c>
      <c r="Q184" s="99">
        <f>P184-GO184</f>
        <v>0</v>
      </c>
      <c r="R184" s="102">
        <f>ROUNDUP(COUNTIF(T184:U184,"&gt; 0")/2,0)</f>
        <v>0</v>
      </c>
      <c r="S184" s="17" t="str">
        <f>IF(R184=0,"-",IF(R184-X184&gt;8,M184/(8+X184),M184/R184))</f>
        <v>-</v>
      </c>
      <c r="T184" s="102" t="str">
        <f>IFERROR(VLOOKUP(D184,'Ласт турнир'!A$2:C$129,2,FALSE),"")</f>
        <v/>
      </c>
      <c r="U184" s="14">
        <f>IFERROR(VLOOKUP(D184,'Ласт турнир'!A$2:C$129,3,FALSE),0)</f>
        <v>0</v>
      </c>
      <c r="V184" s="176"/>
      <c r="W184" s="177" t="str">
        <f>IF(GP184=0," ",IF(GP184-V184=0," ",GP184-V184))</f>
        <v xml:space="preserve"> </v>
      </c>
      <c r="X184" s="178"/>
    </row>
    <row r="185" spans="3:24" x14ac:dyDescent="0.25">
      <c r="C185" s="168">
        <f>C184+1</f>
        <v>104</v>
      </c>
      <c r="D185" s="3" t="s">
        <v>48</v>
      </c>
      <c r="E185" s="7">
        <v>4</v>
      </c>
      <c r="F185" s="26" t="s">
        <v>807</v>
      </c>
      <c r="G185" s="29" t="str">
        <f>TEXT(E185,"0,0") &amp; F185</f>
        <v>4,0</v>
      </c>
      <c r="H185" s="2">
        <f>IF(M185&gt;0,1,0)</f>
        <v>0</v>
      </c>
      <c r="I185" s="2">
        <f>IF(F185="",E185,E185+0.1)</f>
        <v>4</v>
      </c>
      <c r="J185" s="12"/>
      <c r="K185" s="18" t="str">
        <f>IF(M185 &gt; 0, K184+1, "n/a")</f>
        <v>n/a</v>
      </c>
      <c r="L185" s="11" t="str">
        <f>IF(V185=0," ",IF(V185-K185=0," ",V185-K185))</f>
        <v xml:space="preserve"> </v>
      </c>
      <c r="M185" s="27">
        <f>U185</f>
        <v>0</v>
      </c>
      <c r="N185" s="13">
        <f>M185-X185</f>
        <v>0</v>
      </c>
      <c r="O185" s="14" t="str">
        <f>IF(SUMIF(T185:U185,"&lt;0")&lt;&gt;0,SUMIF(T185:U185,"&lt;0")*(-1)," ")</f>
        <v xml:space="preserve"> </v>
      </c>
      <c r="P185" s="15">
        <f>AB185+AD185+AF185+AH185+AJ185+AL185+AN185+AP185+AR185+AT185+AV185+AX185+AZ185+BB185+BD185+BF185+BH185+BJ185+BL185+BN185+BP185+BR185+BT185+BV185+BX185+BZ185+CB185+CD185+CF185+CH185+CJ185+CL185+CN185+CP185+CR185+CT185+CV185+CX185+CZ185+DB185+DD185+DF185+DH185+DJ185+DL185+DN185+DP185+DR185+DT185+DV185+DX185+DZ185+EB185+ED185+EF185+EH185+EJ185+EL185+EN185+EP185+ER185+ET185+EV185+EX185+EZ185+FB185+FD185+FF185+FH185+FJ185+FL185+FN185+FP185+FR185+FT185+FV185+FX185+FZ185+GB185+GD185+GF185</f>
        <v>0</v>
      </c>
      <c r="Q185" s="99">
        <f>P185-GO185</f>
        <v>0</v>
      </c>
      <c r="R185" s="102">
        <f>ROUNDUP(COUNTIF(T185:U185,"&gt; 0")/2,0)</f>
        <v>0</v>
      </c>
      <c r="S185" s="17" t="str">
        <f>IF(R185=0,"-",IF(R185-X185&gt;8,M185/(8+X185),M185/R185))</f>
        <v>-</v>
      </c>
      <c r="T185" s="102" t="str">
        <f>IFERROR(VLOOKUP(D185,'Ласт турнир'!A$2:C$129,2,FALSE),"")</f>
        <v/>
      </c>
      <c r="U185" s="14">
        <f>IFERROR(VLOOKUP(D185,'Ласт турнир'!A$2:C$129,3,FALSE),0)</f>
        <v>0</v>
      </c>
      <c r="V185" s="176"/>
      <c r="W185" s="177" t="str">
        <f>IF(GP185=0," ",IF(GP185-V185=0," ",GP185-V185))</f>
        <v xml:space="preserve"> </v>
      </c>
      <c r="X185" s="178"/>
    </row>
    <row r="186" spans="3:24" x14ac:dyDescent="0.25">
      <c r="C186" s="168">
        <f>C185+1</f>
        <v>105</v>
      </c>
      <c r="D186" s="3" t="s">
        <v>106</v>
      </c>
      <c r="E186" s="7">
        <v>4</v>
      </c>
      <c r="F186" s="26" t="s">
        <v>807</v>
      </c>
      <c r="G186" s="29" t="str">
        <f>TEXT(E186,"0,0") &amp; F186</f>
        <v>4,0</v>
      </c>
      <c r="H186" s="2">
        <f>IF(M186&gt;0,1,0)</f>
        <v>0</v>
      </c>
      <c r="I186" s="2">
        <f>IF(F186="",E186,E186+0.1)</f>
        <v>4</v>
      </c>
      <c r="J186" s="12"/>
      <c r="K186" s="18" t="str">
        <f>IF(M186 &gt; 0, K185+1, "n/a")</f>
        <v>n/a</v>
      </c>
      <c r="L186" s="11" t="str">
        <f>IF(V186=0," ",IF(V186-K186=0," ",V186-K186))</f>
        <v xml:space="preserve"> </v>
      </c>
      <c r="M186" s="27">
        <f>U186</f>
        <v>0</v>
      </c>
      <c r="N186" s="13">
        <f>M186-X186</f>
        <v>0</v>
      </c>
      <c r="O186" s="14" t="str">
        <f>IF(SUMIF(T186:U186,"&lt;0")&lt;&gt;0,SUMIF(T186:U186,"&lt;0")*(-1)," ")</f>
        <v xml:space="preserve"> </v>
      </c>
      <c r="P186" s="15">
        <f>AB186+AD186+AF186+AH186+AJ186+AL186+AN186+AP186+AR186+AT186+AV186+AX186+AZ186+BB186+BD186+BF186+BH186+BJ186+BL186+BN186+BP186+BR186+BT186+BV186+BX186+BZ186+CB186+CD186+CF186+CH186+CJ186+CL186+CN186+CP186+CR186+CT186+CV186+CX186+CZ186+DB186+DD186+DF186+DH186+DJ186+DL186+DN186+DP186+DR186+DT186+DV186+DX186+DZ186+EB186+ED186+EF186+EH186+EJ186+EL186+EN186+EP186+ER186+ET186+EV186+EX186+EZ186+FB186+FD186+FF186+FH186+FJ186+FL186+FN186+FP186+FR186+FT186+FV186+FX186+FZ186+GB186+GD186+GF186</f>
        <v>0</v>
      </c>
      <c r="Q186" s="99">
        <f>P186-GO186</f>
        <v>0</v>
      </c>
      <c r="R186" s="102">
        <f>ROUNDUP(COUNTIF(T186:U186,"&gt; 0")/2,0)</f>
        <v>0</v>
      </c>
      <c r="S186" s="17" t="str">
        <f>IF(R186=0,"-",IF(R186-X186&gt;8,M186/(8+X186),M186/R186))</f>
        <v>-</v>
      </c>
      <c r="T186" s="102" t="str">
        <f>IFERROR(VLOOKUP(D186,'Ласт турнир'!A$2:C$129,2,FALSE),"")</f>
        <v/>
      </c>
      <c r="U186" s="14">
        <f>IFERROR(VLOOKUP(D186,'Ласт турнир'!A$2:C$129,3,FALSE),0)</f>
        <v>0</v>
      </c>
      <c r="V186" s="176"/>
      <c r="W186" s="177" t="str">
        <f>IF(GP186=0," ",IF(GP186-V186=0," ",GP186-V186))</f>
        <v xml:space="preserve"> </v>
      </c>
      <c r="X186" s="178"/>
    </row>
    <row r="187" spans="3:24" x14ac:dyDescent="0.25">
      <c r="C187" s="168">
        <f>C186+1</f>
        <v>106</v>
      </c>
      <c r="D187" s="3" t="s">
        <v>72</v>
      </c>
      <c r="E187" s="7">
        <v>4</v>
      </c>
      <c r="F187" s="26" t="s">
        <v>807</v>
      </c>
      <c r="G187" s="29" t="str">
        <f>TEXT(E187,"0,0") &amp; F187</f>
        <v>4,0</v>
      </c>
      <c r="H187" s="2">
        <f>IF(M187&gt;0,1,0)</f>
        <v>0</v>
      </c>
      <c r="I187" s="2">
        <f>IF(F187="",E187,E187+0.1)</f>
        <v>4</v>
      </c>
      <c r="J187" s="12"/>
      <c r="K187" s="18" t="str">
        <f>IF(M187 &gt; 0, K186+1, "n/a")</f>
        <v>n/a</v>
      </c>
      <c r="L187" s="11" t="str">
        <f>IF(V187=0," ",IF(V187-K187=0," ",V187-K187))</f>
        <v xml:space="preserve"> </v>
      </c>
      <c r="M187" s="27">
        <f>U187</f>
        <v>0</v>
      </c>
      <c r="N187" s="13">
        <f>M187-X187</f>
        <v>0</v>
      </c>
      <c r="O187" s="14" t="str">
        <f>IF(SUMIF(T187:U187,"&lt;0")&lt;&gt;0,SUMIF(T187:U187,"&lt;0")*(-1)," ")</f>
        <v xml:space="preserve"> </v>
      </c>
      <c r="P187" s="15">
        <f>AB187+AD187+AF187+AH187+AJ187+AL187+AN187+AP187+AR187+AT187+AV187+AX187+AZ187+BB187+BD187+BF187+BH187+BJ187+BL187+BN187+BP187+BR187+BT187+BV187+BX187+BZ187+CB187+CD187+CF187+CH187+CJ187+CL187+CN187+CP187+CR187+CT187+CV187+CX187+CZ187+DB187+DD187+DF187+DH187+DJ187+DL187+DN187+DP187+DR187+DT187+DV187+DX187+DZ187+EB187+ED187+EF187+EH187+EJ187+EL187+EN187+EP187+ER187+ET187+EV187+EX187+EZ187+FB187+FD187+FF187+FH187+FJ187+FL187+FN187+FP187+FR187+FT187+FV187+FX187+FZ187+GB187+GD187+GF187</f>
        <v>0</v>
      </c>
      <c r="Q187" s="99">
        <f>P187-GO187</f>
        <v>0</v>
      </c>
      <c r="R187" s="102">
        <f>ROUNDUP(COUNTIF(T187:U187,"&gt; 0")/2,0)</f>
        <v>0</v>
      </c>
      <c r="S187" s="17" t="str">
        <f>IF(R187=0,"-",IF(R187-X187&gt;8,M187/(8+X187),M187/R187))</f>
        <v>-</v>
      </c>
      <c r="T187" s="102" t="str">
        <f>IFERROR(VLOOKUP(D187,'Ласт турнир'!A$2:C$129,2,FALSE),"")</f>
        <v/>
      </c>
      <c r="U187" s="14">
        <f>IFERROR(VLOOKUP(D187,'Ласт турнир'!A$2:C$129,3,FALSE),0)</f>
        <v>0</v>
      </c>
      <c r="V187" s="176"/>
      <c r="W187" s="177" t="str">
        <f>IF(GP187=0," ",IF(GP187-V187=0," ",GP187-V187))</f>
        <v xml:space="preserve"> </v>
      </c>
      <c r="X187" s="178"/>
    </row>
    <row r="188" spans="3:24" x14ac:dyDescent="0.25">
      <c r="C188" s="168">
        <f>C187+1</f>
        <v>107</v>
      </c>
      <c r="D188" s="3" t="s">
        <v>52</v>
      </c>
      <c r="E188" s="7">
        <v>4</v>
      </c>
      <c r="F188" s="26" t="s">
        <v>807</v>
      </c>
      <c r="G188" s="29" t="str">
        <f>TEXT(E188,"0,0") &amp; F188</f>
        <v>4,0</v>
      </c>
      <c r="H188" s="2">
        <f>IF(M188&gt;0,1,0)</f>
        <v>0</v>
      </c>
      <c r="I188" s="2">
        <f>IF(F188="",E188,E188+0.1)</f>
        <v>4</v>
      </c>
      <c r="J188" s="12"/>
      <c r="K188" s="18" t="str">
        <f>IF(M188 &gt; 0, K187+1, "n/a")</f>
        <v>n/a</v>
      </c>
      <c r="L188" s="11" t="str">
        <f>IF(V188=0," ",IF(V188-K188=0," ",V188-K188))</f>
        <v xml:space="preserve"> </v>
      </c>
      <c r="M188" s="27">
        <f>U188</f>
        <v>0</v>
      </c>
      <c r="N188" s="13">
        <f>M188-X188</f>
        <v>0</v>
      </c>
      <c r="O188" s="14" t="str">
        <f>IF(SUMIF(T188:U188,"&lt;0")&lt;&gt;0,SUMIF(T188:U188,"&lt;0")*(-1)," ")</f>
        <v xml:space="preserve"> </v>
      </c>
      <c r="P188" s="15">
        <f>AB188+AD188+AF188+AH188+AJ188+AL188+AN188+AP188+AR188+AT188+AV188+AX188+AZ188+BB188+BD188+BF188+BH188+BJ188+BL188+BN188+BP188+BR188+BT188+BV188+BX188+BZ188+CB188+CD188+CF188+CH188+CJ188+CL188+CN188+CP188+CR188+CT188+CV188+CX188+CZ188+DB188+DD188+DF188+DH188+DJ188+DL188+DN188+DP188+DR188+DT188+DV188+DX188+DZ188+EB188+ED188+EF188+EH188+EJ188+EL188+EN188+EP188+ER188+ET188+EV188+EX188+EZ188+FB188+FD188+FF188+FH188+FJ188+FL188+FN188+FP188+FR188+FT188+FV188+FX188+FZ188+GB188+GD188+GF188</f>
        <v>0</v>
      </c>
      <c r="Q188" s="99">
        <f>P188-GO188</f>
        <v>0</v>
      </c>
      <c r="R188" s="102">
        <f>ROUNDUP(COUNTIF(T188:U188,"&gt; 0")/2,0)</f>
        <v>0</v>
      </c>
      <c r="S188" s="17" t="str">
        <f>IF(R188=0,"-",IF(R188-X188&gt;8,M188/(8+X188),M188/R188))</f>
        <v>-</v>
      </c>
      <c r="T188" s="102" t="str">
        <f>IFERROR(VLOOKUP(D188,'Ласт турнир'!A$2:C$129,2,FALSE),"")</f>
        <v/>
      </c>
      <c r="U188" s="14">
        <f>IFERROR(VLOOKUP(D188,'Ласт турнир'!A$2:C$129,3,FALSE),0)</f>
        <v>0</v>
      </c>
      <c r="V188" s="176"/>
      <c r="W188" s="177" t="str">
        <f>IF(GP188=0," ",IF(GP188-V188=0," ",GP188-V188))</f>
        <v xml:space="preserve"> </v>
      </c>
      <c r="X188" s="178"/>
    </row>
    <row r="189" spans="3:24" x14ac:dyDescent="0.25">
      <c r="C189" s="168">
        <f>C188+1</f>
        <v>108</v>
      </c>
      <c r="D189" s="3" t="s">
        <v>109</v>
      </c>
      <c r="E189" s="7">
        <v>4</v>
      </c>
      <c r="F189" s="26" t="s">
        <v>807</v>
      </c>
      <c r="G189" s="29" t="str">
        <f>TEXT(E189,"0,0") &amp; F189</f>
        <v>4,0</v>
      </c>
      <c r="H189" s="2">
        <f>IF(M189&gt;0,1,0)</f>
        <v>0</v>
      </c>
      <c r="I189" s="2">
        <f>IF(F189="",E189,E189+0.1)</f>
        <v>4</v>
      </c>
      <c r="J189" s="12"/>
      <c r="K189" s="18" t="str">
        <f>IF(M189 &gt; 0, K188+1, "n/a")</f>
        <v>n/a</v>
      </c>
      <c r="L189" s="11" t="str">
        <f>IF(V189=0," ",IF(V189-K189=0," ",V189-K189))</f>
        <v xml:space="preserve"> </v>
      </c>
      <c r="M189" s="27">
        <f>U189</f>
        <v>0</v>
      </c>
      <c r="N189" s="13">
        <f>M189-X189</f>
        <v>0</v>
      </c>
      <c r="O189" s="14" t="str">
        <f>IF(SUMIF(T189:U189,"&lt;0")&lt;&gt;0,SUMIF(T189:U189,"&lt;0")*(-1)," ")</f>
        <v xml:space="preserve"> </v>
      </c>
      <c r="P189" s="15">
        <f>AB189+AD189+AF189+AH189+AJ189+AL189+AN189+AP189+AR189+AT189+AV189+AX189+AZ189+BB189+BD189+BF189+BH189+BJ189+BL189+BN189+BP189+BR189+BT189+BV189+BX189+BZ189+CB189+CD189+CF189+CH189+CJ189+CL189+CN189+CP189+CR189+CT189+CV189+CX189+CZ189+DB189+DD189+DF189+DH189+DJ189+DL189+DN189+DP189+DR189+DT189+DV189+DX189+DZ189+EB189+ED189+EF189+EH189+EJ189+EL189+EN189+EP189+ER189+ET189+EV189+EX189+EZ189+FB189+FD189+FF189+FH189+FJ189+FL189+FN189+FP189+FR189+FT189+FV189+FX189+FZ189+GB189+GD189+GF189</f>
        <v>0</v>
      </c>
      <c r="Q189" s="99">
        <f>P189-GO189</f>
        <v>0</v>
      </c>
      <c r="R189" s="102">
        <f>ROUNDUP(COUNTIF(T189:U189,"&gt; 0")/2,0)</f>
        <v>0</v>
      </c>
      <c r="S189" s="17" t="str">
        <f>IF(R189=0,"-",IF(R189-X189&gt;8,M189/(8+X189),M189/R189))</f>
        <v>-</v>
      </c>
      <c r="T189" s="102" t="str">
        <f>IFERROR(VLOOKUP(D189,'Ласт турнир'!A$2:C$129,2,FALSE),"")</f>
        <v/>
      </c>
      <c r="U189" s="14">
        <f>IFERROR(VLOOKUP(D189,'Ласт турнир'!A$2:C$129,3,FALSE),0)</f>
        <v>0</v>
      </c>
      <c r="V189" s="176"/>
      <c r="W189" s="177" t="str">
        <f>IF(GP189=0," ",IF(GP189-V189=0," ",GP189-V189))</f>
        <v xml:space="preserve"> </v>
      </c>
      <c r="X189" s="178"/>
    </row>
    <row r="190" spans="3:24" x14ac:dyDescent="0.25">
      <c r="C190" s="168">
        <f>C189+1</f>
        <v>109</v>
      </c>
      <c r="D190" s="3" t="s">
        <v>110</v>
      </c>
      <c r="E190" s="7">
        <v>4</v>
      </c>
      <c r="F190" s="26" t="s">
        <v>807</v>
      </c>
      <c r="G190" s="29" t="str">
        <f>TEXT(E190,"0,0") &amp; F190</f>
        <v>4,0</v>
      </c>
      <c r="H190" s="2">
        <f>IF(M190&gt;0,1,0)</f>
        <v>0</v>
      </c>
      <c r="I190" s="2">
        <f>IF(F190="",E190,E190+0.1)</f>
        <v>4</v>
      </c>
      <c r="J190" s="12"/>
      <c r="K190" s="18" t="str">
        <f>IF(M190 &gt; 0, K189+1, "n/a")</f>
        <v>n/a</v>
      </c>
      <c r="L190" s="11" t="str">
        <f>IF(V190=0," ",IF(V190-K190=0," ",V190-K190))</f>
        <v xml:space="preserve"> </v>
      </c>
      <c r="M190" s="27">
        <f>U190</f>
        <v>0</v>
      </c>
      <c r="N190" s="13">
        <f>M190-X190</f>
        <v>0</v>
      </c>
      <c r="O190" s="14" t="str">
        <f>IF(SUMIF(T190:U190,"&lt;0")&lt;&gt;0,SUMIF(T190:U190,"&lt;0")*(-1)," ")</f>
        <v xml:space="preserve"> </v>
      </c>
      <c r="P190" s="15">
        <f>AB190+AD190+AF190+AH190+AJ190+AL190+AN190+AP190+AR190+AT190+AV190+AX190+AZ190+BB190+BD190+BF190+BH190+BJ190+BL190+BN190+BP190+BR190+BT190+BV190+BX190+BZ190+CB190+CD190+CF190+CH190+CJ190+CL190+CN190+CP190+CR190+CT190+CV190+CX190+CZ190+DB190+DD190+DF190+DH190+DJ190+DL190+DN190+DP190+DR190+DT190+DV190+DX190+DZ190+EB190+ED190+EF190+EH190+EJ190+EL190+EN190+EP190+ER190+ET190+EV190+EX190+EZ190+FB190+FD190+FF190+FH190+FJ190+FL190+FN190+FP190+FR190+FT190+FV190+FX190+FZ190+GB190+GD190+GF190</f>
        <v>0</v>
      </c>
      <c r="Q190" s="99">
        <f>P190-GO190</f>
        <v>0</v>
      </c>
      <c r="R190" s="102">
        <f>ROUNDUP(COUNTIF(T190:U190,"&gt; 0")/2,0)</f>
        <v>0</v>
      </c>
      <c r="S190" s="17" t="str">
        <f>IF(R190=0,"-",IF(R190-X190&gt;8,M190/(8+X190),M190/R190))</f>
        <v>-</v>
      </c>
      <c r="T190" s="102" t="str">
        <f>IFERROR(VLOOKUP(D190,'Ласт турнир'!A$2:C$129,2,FALSE),"")</f>
        <v/>
      </c>
      <c r="U190" s="14">
        <f>IFERROR(VLOOKUP(D190,'Ласт турнир'!A$2:C$129,3,FALSE),0)</f>
        <v>0</v>
      </c>
      <c r="V190" s="176"/>
      <c r="W190" s="177" t="str">
        <f>IF(GP190=0," ",IF(GP190-V190=0," ",GP190-V190))</f>
        <v xml:space="preserve"> </v>
      </c>
      <c r="X190" s="178"/>
    </row>
    <row r="191" spans="3:24" x14ac:dyDescent="0.25">
      <c r="C191" s="168">
        <f>C190+1</f>
        <v>110</v>
      </c>
      <c r="D191" s="3" t="s">
        <v>24</v>
      </c>
      <c r="E191" s="7">
        <v>4</v>
      </c>
      <c r="F191" s="26" t="s">
        <v>807</v>
      </c>
      <c r="G191" s="29" t="str">
        <f>TEXT(E191,"0,0") &amp; F191</f>
        <v>4,0</v>
      </c>
      <c r="H191" s="2">
        <f>IF(M191&gt;0,1,0)</f>
        <v>0</v>
      </c>
      <c r="I191" s="2">
        <f>IF(F191="",E191,E191+0.1)</f>
        <v>4</v>
      </c>
      <c r="J191" s="12"/>
      <c r="K191" s="18" t="str">
        <f>IF(M191 &gt; 0, K190+1, "n/a")</f>
        <v>n/a</v>
      </c>
      <c r="L191" s="11" t="str">
        <f>IF(V191=0," ",IF(V191-K191=0," ",V191-K191))</f>
        <v xml:space="preserve"> </v>
      </c>
      <c r="M191" s="27">
        <f>U191</f>
        <v>0</v>
      </c>
      <c r="N191" s="13">
        <f>M191-X191</f>
        <v>0</v>
      </c>
      <c r="O191" s="14" t="str">
        <f>IF(SUMIF(T191:U191,"&lt;0")&lt;&gt;0,SUMIF(T191:U191,"&lt;0")*(-1)," ")</f>
        <v xml:space="preserve"> </v>
      </c>
      <c r="P191" s="15">
        <f>AB191+AD191+AF191+AH191+AJ191+AL191+AN191+AP191+AR191+AT191+AV191+AX191+AZ191+BB191+BD191+BF191+BH191+BJ191+BL191+BN191+BP191+BR191+BT191+BV191+BX191+BZ191+CB191+CD191+CF191+CH191+CJ191+CL191+CN191+CP191+CR191+CT191+CV191+CX191+CZ191+DB191+DD191+DF191+DH191+DJ191+DL191+DN191+DP191+DR191+DT191+DV191+DX191+DZ191+EB191+ED191+EF191+EH191+EJ191+EL191+EN191+EP191+ER191+ET191+EV191+EX191+EZ191+FB191+FD191+FF191+FH191+FJ191+FL191+FN191+FP191+FR191+FT191+FV191+FX191+FZ191+GB191+GD191+GF191</f>
        <v>0</v>
      </c>
      <c r="Q191" s="99">
        <f>P191-GO191</f>
        <v>0</v>
      </c>
      <c r="R191" s="102">
        <f>ROUNDUP(COUNTIF(T191:U191,"&gt; 0")/2,0)</f>
        <v>0</v>
      </c>
      <c r="S191" s="17" t="str">
        <f>IF(R191=0,"-",IF(R191-X191&gt;8,M191/(8+X191),M191/R191))</f>
        <v>-</v>
      </c>
      <c r="T191" s="102" t="str">
        <f>IFERROR(VLOOKUP(D191,'Ласт турнир'!A$2:C$129,2,FALSE),"")</f>
        <v/>
      </c>
      <c r="U191" s="14">
        <f>IFERROR(VLOOKUP(D191,'Ласт турнир'!A$2:C$129,3,FALSE),0)</f>
        <v>0</v>
      </c>
      <c r="V191" s="176"/>
      <c r="W191" s="177" t="str">
        <f>IF(GP191=0," ",IF(GP191-V191=0," ",GP191-V191))</f>
        <v xml:space="preserve"> </v>
      </c>
      <c r="X191" s="178"/>
    </row>
    <row r="192" spans="3:24" x14ac:dyDescent="0.25">
      <c r="C192" s="168">
        <f>C191+1</f>
        <v>111</v>
      </c>
      <c r="D192" s="3" t="s">
        <v>55</v>
      </c>
      <c r="E192" s="7">
        <v>4</v>
      </c>
      <c r="F192" s="26" t="s">
        <v>807</v>
      </c>
      <c r="G192" s="29" t="str">
        <f>TEXT(E192,"0,0") &amp; F192</f>
        <v>4,0</v>
      </c>
      <c r="H192" s="2">
        <f>IF(M192&gt;0,1,0)</f>
        <v>0</v>
      </c>
      <c r="I192" s="2">
        <f>IF(F192="",E192,E192+0.1)</f>
        <v>4</v>
      </c>
      <c r="J192" s="12"/>
      <c r="K192" s="18" t="str">
        <f>IF(M192 &gt; 0, K191+1, "n/a")</f>
        <v>n/a</v>
      </c>
      <c r="L192" s="11" t="str">
        <f>IF(V192=0," ",IF(V192-K192=0," ",V192-K192))</f>
        <v xml:space="preserve"> </v>
      </c>
      <c r="M192" s="27">
        <f>U192</f>
        <v>0</v>
      </c>
      <c r="N192" s="13">
        <f>M192-X192</f>
        <v>0</v>
      </c>
      <c r="O192" s="14" t="str">
        <f>IF(SUMIF(T192:U192,"&lt;0")&lt;&gt;0,SUMIF(T192:U192,"&lt;0")*(-1)," ")</f>
        <v xml:space="preserve"> </v>
      </c>
      <c r="P192" s="15">
        <f>AB192+AD192+AF192+AH192+AJ192+AL192+AN192+AP192+AR192+AT192+AV192+AX192+AZ192+BB192+BD192+BF192+BH192+BJ192+BL192+BN192+BP192+BR192+BT192+BV192+BX192+BZ192+CB192+CD192+CF192+CH192+CJ192+CL192+CN192+CP192+CR192+CT192+CV192+CX192+CZ192+DB192+DD192+DF192+DH192+DJ192+DL192+DN192+DP192+DR192+DT192+DV192+DX192+DZ192+EB192+ED192+EF192+EH192+EJ192+EL192+EN192+EP192+ER192+ET192+EV192+EX192+EZ192+FB192+FD192+FF192+FH192+FJ192+FL192+FN192+FP192+FR192+FT192+FV192+FX192+FZ192+GB192+GD192+GF192</f>
        <v>0</v>
      </c>
      <c r="Q192" s="99">
        <f>P192-GO192</f>
        <v>0</v>
      </c>
      <c r="R192" s="102">
        <f>ROUNDUP(COUNTIF(T192:U192,"&gt; 0")/2,0)</f>
        <v>0</v>
      </c>
      <c r="S192" s="17" t="str">
        <f>IF(R192=0,"-",IF(R192-X192&gt;8,M192/(8+X192),M192/R192))</f>
        <v>-</v>
      </c>
      <c r="T192" s="102" t="str">
        <f>IFERROR(VLOOKUP(D192,'Ласт турнир'!A$2:C$129,2,FALSE),"")</f>
        <v/>
      </c>
      <c r="U192" s="14">
        <f>IFERROR(VLOOKUP(D192,'Ласт турнир'!A$2:C$129,3,FALSE),0)</f>
        <v>0</v>
      </c>
      <c r="V192" s="176"/>
      <c r="W192" s="177" t="str">
        <f>IF(GP192=0," ",IF(GP192-V192=0," ",GP192-V192))</f>
        <v xml:space="preserve"> </v>
      </c>
      <c r="X192" s="178"/>
    </row>
    <row r="193" spans="3:24" x14ac:dyDescent="0.25">
      <c r="C193" s="168">
        <f>C192+1</f>
        <v>112</v>
      </c>
      <c r="D193" s="3" t="s">
        <v>39</v>
      </c>
      <c r="E193" s="7">
        <v>4</v>
      </c>
      <c r="F193" s="26" t="s">
        <v>807</v>
      </c>
      <c r="G193" s="29" t="str">
        <f>TEXT(E193,"0,0") &amp; F193</f>
        <v>4,0</v>
      </c>
      <c r="H193" s="2">
        <f>IF(M193&gt;0,1,0)</f>
        <v>0</v>
      </c>
      <c r="I193" s="2">
        <f>IF(F193="",E193,E193+0.1)</f>
        <v>4</v>
      </c>
      <c r="J193" s="12"/>
      <c r="K193" s="18" t="str">
        <f>IF(M193 &gt; 0, K192+1, "n/a")</f>
        <v>n/a</v>
      </c>
      <c r="L193" s="11" t="str">
        <f>IF(V193=0," ",IF(V193-K193=0," ",V193-K193))</f>
        <v xml:space="preserve"> </v>
      </c>
      <c r="M193" s="27">
        <f>U193</f>
        <v>0</v>
      </c>
      <c r="N193" s="13">
        <f>M193-X193</f>
        <v>0</v>
      </c>
      <c r="O193" s="14" t="str">
        <f>IF(SUMIF(T193:U193,"&lt;0")&lt;&gt;0,SUMIF(T193:U193,"&lt;0")*(-1)," ")</f>
        <v xml:space="preserve"> </v>
      </c>
      <c r="P193" s="15">
        <f>AB193+AD193+AF193+AH193+AJ193+AL193+AN193+AP193+AR193+AT193+AV193+AX193+AZ193+BB193+BD193+BF193+BH193+BJ193+BL193+BN193+BP193+BR193+BT193+BV193+BX193+BZ193+CB193+CD193+CF193+CH193+CJ193+CL193+CN193+CP193+CR193+CT193+CV193+CX193+CZ193+DB193+DD193+DF193+DH193+DJ193+DL193+DN193+DP193+DR193+DT193+DV193+DX193+DZ193+EB193+ED193+EF193+EH193+EJ193+EL193+EN193+EP193+ER193+ET193+EV193+EX193+EZ193+FB193+FD193+FF193+FH193+FJ193+FL193+FN193+FP193+FR193+FT193+FV193+FX193+FZ193+GB193+GD193+GF193</f>
        <v>0</v>
      </c>
      <c r="Q193" s="99">
        <f>P193-GO193</f>
        <v>0</v>
      </c>
      <c r="R193" s="102">
        <f>ROUNDUP(COUNTIF(T193:U193,"&gt; 0")/2,0)</f>
        <v>0</v>
      </c>
      <c r="S193" s="17" t="str">
        <f>IF(R193=0,"-",IF(R193-X193&gt;8,M193/(8+X193),M193/R193))</f>
        <v>-</v>
      </c>
      <c r="T193" s="102" t="str">
        <f>IFERROR(VLOOKUP(D193,'Ласт турнир'!A$2:C$129,2,FALSE),"")</f>
        <v/>
      </c>
      <c r="U193" s="14">
        <f>IFERROR(VLOOKUP(D193,'Ласт турнир'!A$2:C$129,3,FALSE),0)</f>
        <v>0</v>
      </c>
      <c r="V193" s="176"/>
      <c r="W193" s="177" t="str">
        <f>IF(GP193=0," ",IF(GP193-V193=0," ",GP193-V193))</f>
        <v xml:space="preserve"> </v>
      </c>
      <c r="X193" s="178"/>
    </row>
    <row r="194" spans="3:24" x14ac:dyDescent="0.25">
      <c r="C194" s="168">
        <f>C193+1</f>
        <v>113</v>
      </c>
      <c r="D194" s="3" t="s">
        <v>58</v>
      </c>
      <c r="E194" s="7">
        <v>4</v>
      </c>
      <c r="F194" s="26" t="s">
        <v>807</v>
      </c>
      <c r="G194" s="29" t="str">
        <f>TEXT(E194,"0,0") &amp; F194</f>
        <v>4,0</v>
      </c>
      <c r="H194" s="2">
        <f>IF(M194&gt;0,1,0)</f>
        <v>0</v>
      </c>
      <c r="I194" s="2">
        <f>IF(F194="",E194,E194+0.1)</f>
        <v>4</v>
      </c>
      <c r="J194" s="12"/>
      <c r="K194" s="18" t="str">
        <f>IF(M194 &gt; 0, K193+1, "n/a")</f>
        <v>n/a</v>
      </c>
      <c r="L194" s="11" t="str">
        <f>IF(V194=0," ",IF(V194-K194=0," ",V194-K194))</f>
        <v xml:space="preserve"> </v>
      </c>
      <c r="M194" s="27">
        <f>U194</f>
        <v>0</v>
      </c>
      <c r="N194" s="13">
        <f>M194-X194</f>
        <v>0</v>
      </c>
      <c r="O194" s="14" t="str">
        <f>IF(SUMIF(T194:U194,"&lt;0")&lt;&gt;0,SUMIF(T194:U194,"&lt;0")*(-1)," ")</f>
        <v xml:space="preserve"> </v>
      </c>
      <c r="P194" s="15">
        <f>AB194+AD194+AF194+AH194+AJ194+AL194+AN194+AP194+AR194+AT194+AV194+AX194+AZ194+BB194+BD194+BF194+BH194+BJ194+BL194+BN194+BP194+BR194+BT194+BV194+BX194+BZ194+CB194+CD194+CF194+CH194+CJ194+CL194+CN194+CP194+CR194+CT194+CV194+CX194+CZ194+DB194+DD194+DF194+DH194+DJ194+DL194+DN194+DP194+DR194+DT194+DV194+DX194+DZ194+EB194+ED194+EF194+EH194+EJ194+EL194+EN194+EP194+ER194+ET194+EV194+EX194+EZ194+FB194+FD194+FF194+FH194+FJ194+FL194+FN194+FP194+FR194+FT194+FV194+FX194+FZ194+GB194+GD194+GF194</f>
        <v>0</v>
      </c>
      <c r="Q194" s="99">
        <f>P194-GO194</f>
        <v>0</v>
      </c>
      <c r="R194" s="102">
        <f>ROUNDUP(COUNTIF(T194:U194,"&gt; 0")/2,0)</f>
        <v>0</v>
      </c>
      <c r="S194" s="17" t="str">
        <f>IF(R194=0,"-",IF(R194-X194&gt;8,M194/(8+X194),M194/R194))</f>
        <v>-</v>
      </c>
      <c r="T194" s="102" t="str">
        <f>IFERROR(VLOOKUP(D194,'Ласт турнир'!A$2:C$129,2,FALSE),"")</f>
        <v/>
      </c>
      <c r="U194" s="14">
        <f>IFERROR(VLOOKUP(D194,'Ласт турнир'!A$2:C$129,3,FALSE),0)</f>
        <v>0</v>
      </c>
      <c r="V194" s="176"/>
      <c r="W194" s="177" t="str">
        <f>IF(GP194=0," ",IF(GP194-V194=0," ",GP194-V194))</f>
        <v xml:space="preserve"> </v>
      </c>
      <c r="X194" s="178"/>
    </row>
    <row r="195" spans="3:24" x14ac:dyDescent="0.25">
      <c r="C195" s="168">
        <f>C194+1</f>
        <v>114</v>
      </c>
      <c r="D195" s="3" t="s">
        <v>114</v>
      </c>
      <c r="E195" s="7">
        <v>4</v>
      </c>
      <c r="F195" s="26" t="s">
        <v>807</v>
      </c>
      <c r="G195" s="29" t="str">
        <f>TEXT(E195,"0,0") &amp; F195</f>
        <v>4,0</v>
      </c>
      <c r="H195" s="2">
        <f>IF(M195&gt;0,1,0)</f>
        <v>0</v>
      </c>
      <c r="I195" s="2">
        <f>IF(F195="",E195,E195+0.1)</f>
        <v>4</v>
      </c>
      <c r="J195" s="12"/>
      <c r="K195" s="18" t="str">
        <f>IF(M195 &gt; 0, K194+1, "n/a")</f>
        <v>n/a</v>
      </c>
      <c r="L195" s="11" t="str">
        <f>IF(V195=0," ",IF(V195-K195=0," ",V195-K195))</f>
        <v xml:space="preserve"> </v>
      </c>
      <c r="M195" s="27">
        <f>U195</f>
        <v>0</v>
      </c>
      <c r="N195" s="13">
        <f>M195-X195</f>
        <v>0</v>
      </c>
      <c r="O195" s="14" t="str">
        <f>IF(SUMIF(T195:U195,"&lt;0")&lt;&gt;0,SUMIF(T195:U195,"&lt;0")*(-1)," ")</f>
        <v xml:space="preserve"> </v>
      </c>
      <c r="P195" s="15">
        <f>AB195+AD195+AF195+AH195+AJ195+AL195+AN195+AP195+AR195+AT195+AV195+AX195+AZ195+BB195+BD195+BF195+BH195+BJ195+BL195+BN195+BP195+BR195+BT195+BV195+BX195+BZ195+CB195+CD195+CF195+CH195+CJ195+CL195+CN195+CP195+CR195+CT195+CV195+CX195+CZ195+DB195+DD195+DF195+DH195+DJ195+DL195+DN195+DP195+DR195+DT195+DV195+DX195+DZ195+EB195+ED195+EF195+EH195+EJ195+EL195+EN195+EP195+ER195+ET195+EV195+EX195+EZ195+FB195+FD195+FF195+FH195+FJ195+FL195+FN195+FP195+FR195+FT195+FV195+FX195+FZ195+GB195+GD195+GF195</f>
        <v>0</v>
      </c>
      <c r="Q195" s="99">
        <f>P195-GO195</f>
        <v>0</v>
      </c>
      <c r="R195" s="102">
        <f>ROUNDUP(COUNTIF(T195:U195,"&gt; 0")/2,0)</f>
        <v>0</v>
      </c>
      <c r="S195" s="17" t="str">
        <f>IF(R195=0,"-",IF(R195-X195&gt;8,M195/(8+X195),M195/R195))</f>
        <v>-</v>
      </c>
      <c r="T195" s="102" t="str">
        <f>IFERROR(VLOOKUP(D195,'Ласт турнир'!A$2:C$129,2,FALSE),"")</f>
        <v/>
      </c>
      <c r="U195" s="14">
        <f>IFERROR(VLOOKUP(D195,'Ласт турнир'!A$2:C$129,3,FALSE),0)</f>
        <v>0</v>
      </c>
      <c r="V195" s="176"/>
      <c r="W195" s="177" t="str">
        <f>IF(GP195=0," ",IF(GP195-V195=0," ",GP195-V195))</f>
        <v xml:space="preserve"> </v>
      </c>
      <c r="X195" s="178"/>
    </row>
    <row r="196" spans="3:24" x14ac:dyDescent="0.25">
      <c r="C196" s="168">
        <f>C195+1</f>
        <v>115</v>
      </c>
      <c r="D196" s="3" t="s">
        <v>117</v>
      </c>
      <c r="E196" s="7">
        <v>4</v>
      </c>
      <c r="F196" s="26" t="s">
        <v>807</v>
      </c>
      <c r="G196" s="29" t="str">
        <f>TEXT(E196,"0,0") &amp; F196</f>
        <v>4,0</v>
      </c>
      <c r="H196" s="2">
        <f>IF(M196&gt;0,1,0)</f>
        <v>0</v>
      </c>
      <c r="I196" s="2">
        <f>IF(F196="",E196,E196+0.1)</f>
        <v>4</v>
      </c>
      <c r="J196" s="12"/>
      <c r="K196" s="18" t="str">
        <f>IF(M196 &gt; 0, K195+1, "n/a")</f>
        <v>n/a</v>
      </c>
      <c r="L196" s="11" t="str">
        <f>IF(V196=0," ",IF(V196-K196=0," ",V196-K196))</f>
        <v xml:space="preserve"> </v>
      </c>
      <c r="M196" s="27">
        <f>U196</f>
        <v>0</v>
      </c>
      <c r="N196" s="13">
        <f>M196-X196</f>
        <v>0</v>
      </c>
      <c r="O196" s="14" t="str">
        <f>IF(SUMIF(T196:U196,"&lt;0")&lt;&gt;0,SUMIF(T196:U196,"&lt;0")*(-1)," ")</f>
        <v xml:space="preserve"> </v>
      </c>
      <c r="P196" s="15">
        <f>AB196+AD196+AF196+AH196+AJ196+AL196+AN196+AP196+AR196+AT196+AV196+AX196+AZ196+BB196+BD196+BF196+BH196+BJ196+BL196+BN196+BP196+BR196+BT196+BV196+BX196+BZ196+CB196+CD196+CF196+CH196+CJ196+CL196+CN196+CP196+CR196+CT196+CV196+CX196+CZ196+DB196+DD196+DF196+DH196+DJ196+DL196+DN196+DP196+DR196+DT196+DV196+DX196+DZ196+EB196+ED196+EF196+EH196+EJ196+EL196+EN196+EP196+ER196+ET196+EV196+EX196+EZ196+FB196+FD196+FF196+FH196+FJ196+FL196+FN196+FP196+FR196+FT196+FV196+FX196+FZ196+GB196+GD196+GF196</f>
        <v>0</v>
      </c>
      <c r="Q196" s="99">
        <f>P196-GO196</f>
        <v>0</v>
      </c>
      <c r="R196" s="102">
        <f>ROUNDUP(COUNTIF(T196:U196,"&gt; 0")/2,0)</f>
        <v>0</v>
      </c>
      <c r="S196" s="17" t="str">
        <f>IF(R196=0,"-",IF(R196-X196&gt;8,M196/(8+X196),M196/R196))</f>
        <v>-</v>
      </c>
      <c r="T196" s="102" t="str">
        <f>IFERROR(VLOOKUP(D196,'Ласт турнир'!A$2:C$129,2,FALSE),"")</f>
        <v/>
      </c>
      <c r="U196" s="14">
        <f>IFERROR(VLOOKUP(D196,'Ласт турнир'!A$2:C$129,3,FALSE),0)</f>
        <v>0</v>
      </c>
      <c r="V196" s="176"/>
      <c r="W196" s="177" t="str">
        <f>IF(GP196=0," ",IF(GP196-V196=0," ",GP196-V196))</f>
        <v xml:space="preserve"> </v>
      </c>
      <c r="X196" s="178"/>
    </row>
    <row r="197" spans="3:24" x14ac:dyDescent="0.25">
      <c r="C197" s="168">
        <f>C196+1</f>
        <v>116</v>
      </c>
      <c r="D197" s="3" t="s">
        <v>118</v>
      </c>
      <c r="E197" s="7">
        <v>4</v>
      </c>
      <c r="F197" s="26" t="s">
        <v>807</v>
      </c>
      <c r="G197" s="29" t="str">
        <f>TEXT(E197,"0,0") &amp; F197</f>
        <v>4,0</v>
      </c>
      <c r="H197" s="2">
        <f>IF(M197&gt;0,1,0)</f>
        <v>0</v>
      </c>
      <c r="I197" s="2">
        <f>IF(F197="",E197,E197+0.1)</f>
        <v>4</v>
      </c>
      <c r="J197" s="12"/>
      <c r="K197" s="18" t="str">
        <f>IF(M197 &gt; 0, K196+1, "n/a")</f>
        <v>n/a</v>
      </c>
      <c r="L197" s="11" t="str">
        <f>IF(V197=0," ",IF(V197-K197=0," ",V197-K197))</f>
        <v xml:space="preserve"> </v>
      </c>
      <c r="M197" s="27">
        <f>U197</f>
        <v>0</v>
      </c>
      <c r="N197" s="13">
        <f>M197-X197</f>
        <v>0</v>
      </c>
      <c r="O197" s="14" t="str">
        <f>IF(SUMIF(T197:U197,"&lt;0")&lt;&gt;0,SUMIF(T197:U197,"&lt;0")*(-1)," ")</f>
        <v xml:space="preserve"> </v>
      </c>
      <c r="P197" s="15">
        <f>AB197+AD197+AF197+AH197+AJ197+AL197+AN197+AP197+AR197+AT197+AV197+AX197+AZ197+BB197+BD197+BF197+BH197+BJ197+BL197+BN197+BP197+BR197+BT197+BV197+BX197+BZ197+CB197+CD197+CF197+CH197+CJ197+CL197+CN197+CP197+CR197+CT197+CV197+CX197+CZ197+DB197+DD197+DF197+DH197+DJ197+DL197+DN197+DP197+DR197+DT197+DV197+DX197+DZ197+EB197+ED197+EF197+EH197+EJ197+EL197+EN197+EP197+ER197+ET197+EV197+EX197+EZ197+FB197+FD197+FF197+FH197+FJ197+FL197+FN197+FP197+FR197+FT197+FV197+FX197+FZ197+GB197+GD197+GF197</f>
        <v>0</v>
      </c>
      <c r="Q197" s="99">
        <f>P197-GO197</f>
        <v>0</v>
      </c>
      <c r="R197" s="102">
        <f>ROUNDUP(COUNTIF(T197:U197,"&gt; 0")/2,0)</f>
        <v>0</v>
      </c>
      <c r="S197" s="17" t="str">
        <f>IF(R197=0,"-",IF(R197-X197&gt;8,M197/(8+X197),M197/R197))</f>
        <v>-</v>
      </c>
      <c r="T197" s="102" t="str">
        <f>IFERROR(VLOOKUP(D197,'Ласт турнир'!A$2:C$129,2,FALSE),"")</f>
        <v/>
      </c>
      <c r="U197" s="14">
        <f>IFERROR(VLOOKUP(D197,'Ласт турнир'!A$2:C$129,3,FALSE),0)</f>
        <v>0</v>
      </c>
      <c r="V197" s="176"/>
      <c r="W197" s="177" t="str">
        <f>IF(GP197=0," ",IF(GP197-V197=0," ",GP197-V197))</f>
        <v xml:space="preserve"> </v>
      </c>
      <c r="X197" s="178"/>
    </row>
    <row r="198" spans="3:24" x14ac:dyDescent="0.25">
      <c r="C198" s="168">
        <f>C197+1</f>
        <v>117</v>
      </c>
      <c r="D198" s="3" t="s">
        <v>209</v>
      </c>
      <c r="E198" s="7">
        <v>3.5</v>
      </c>
      <c r="F198" s="26" t="s">
        <v>808</v>
      </c>
      <c r="G198" s="29" t="str">
        <f>TEXT(E198,"0,0") &amp; F198</f>
        <v>3,5*</v>
      </c>
      <c r="H198" s="2">
        <f>IF(M198&gt;0,1,0)</f>
        <v>0</v>
      </c>
      <c r="I198" s="2">
        <f>IF(F198="",E198,E198+0.1)</f>
        <v>3.6</v>
      </c>
      <c r="J198" s="12"/>
      <c r="K198" s="18" t="str">
        <f>IF(M198 &gt; 0, K197+1, "n/a")</f>
        <v>n/a</v>
      </c>
      <c r="L198" s="11" t="str">
        <f>IF(V198=0," ",IF(V198-K198=0," ",V198-K198))</f>
        <v xml:space="preserve"> </v>
      </c>
      <c r="M198" s="27">
        <f>U198</f>
        <v>0</v>
      </c>
      <c r="N198" s="13">
        <f>M198-X198</f>
        <v>0</v>
      </c>
      <c r="O198" s="14" t="str">
        <f>IF(SUMIF(T198:U198,"&lt;0")&lt;&gt;0,SUMIF(T198:U198,"&lt;0")*(-1)," ")</f>
        <v xml:space="preserve"> </v>
      </c>
      <c r="P198" s="15">
        <f>AB198+AD198+AF198+AH198+AJ198+AL198+AN198+AP198+AR198+AT198+AV198+AX198+AZ198+BB198+BD198+BF198+BH198+BJ198+BL198+BN198+BP198+BR198+BT198+BV198+BX198+BZ198+CB198+CD198+CF198+CH198+CJ198+CL198+CN198+CP198+CR198+CT198+CV198+CX198+CZ198+DB198+DD198+DF198+DH198+DJ198+DL198+DN198+DP198+DR198+DT198+DV198+DX198+DZ198+EB198+ED198+EF198+EH198+EJ198+EL198+EN198+EP198+ER198+ET198+EV198+EX198+EZ198+FB198+FD198+FF198+FH198+FJ198+FL198+FN198+FP198+FR198+FT198+FV198+FX198+FZ198+GB198+GD198+GF198</f>
        <v>0</v>
      </c>
      <c r="Q198" s="99">
        <f>P198-GO198</f>
        <v>0</v>
      </c>
      <c r="R198" s="102">
        <f>ROUNDUP(COUNTIF(T198:U198,"&gt; 0")/2,0)</f>
        <v>0</v>
      </c>
      <c r="S198" s="17" t="str">
        <f>IF(R198=0,"-",IF(R198-X198&gt;8,M198/(8+X198),M198/R198))</f>
        <v>-</v>
      </c>
      <c r="T198" s="102" t="str">
        <f>IFERROR(VLOOKUP(D198,'Ласт турнир'!A$2:C$129,2,FALSE),"")</f>
        <v/>
      </c>
      <c r="U198" s="14">
        <f>IFERROR(VLOOKUP(D198,'Ласт турнир'!A$2:C$129,3,FALSE),0)</f>
        <v>0</v>
      </c>
      <c r="V198" s="176"/>
      <c r="W198" s="177" t="str">
        <f>IF(GP198=0," ",IF(GP198-V198=0," ",GP198-V198))</f>
        <v xml:space="preserve"> </v>
      </c>
      <c r="X198" s="178"/>
    </row>
    <row r="199" spans="3:24" x14ac:dyDescent="0.25">
      <c r="C199" s="168">
        <f>C198+1</f>
        <v>118</v>
      </c>
      <c r="D199" s="3" t="s">
        <v>81</v>
      </c>
      <c r="E199" s="7">
        <v>3.5</v>
      </c>
      <c r="F199" s="26" t="s">
        <v>808</v>
      </c>
      <c r="G199" s="29" t="str">
        <f>TEXT(E199,"0,0") &amp; F199</f>
        <v>3,5*</v>
      </c>
      <c r="H199" s="2">
        <f>IF(M199&gt;0,1,0)</f>
        <v>0</v>
      </c>
      <c r="I199" s="2">
        <f>IF(F199="",E199,E199+0.1)</f>
        <v>3.6</v>
      </c>
      <c r="J199" s="12"/>
      <c r="K199" s="18" t="str">
        <f>IF(M199 &gt; 0, K198+1, "n/a")</f>
        <v>n/a</v>
      </c>
      <c r="L199" s="11" t="str">
        <f>IF(V199=0," ",IF(V199-K199=0," ",V199-K199))</f>
        <v xml:space="preserve"> </v>
      </c>
      <c r="M199" s="27">
        <f>U199</f>
        <v>0</v>
      </c>
      <c r="N199" s="13">
        <f>M199-X199</f>
        <v>0</v>
      </c>
      <c r="O199" s="14" t="str">
        <f>IF(SUMIF(T199:U199,"&lt;0")&lt;&gt;0,SUMIF(T199:U199,"&lt;0")*(-1)," ")</f>
        <v xml:space="preserve"> </v>
      </c>
      <c r="P199" s="15">
        <f>AB199+AD199+AF199+AH199+AJ199+AL199+AN199+AP199+AR199+AT199+AV199+AX199+AZ199+BB199+BD199+BF199+BH199+BJ199+BL199+BN199+BP199+BR199+BT199+BV199+BX199+BZ199+CB199+CD199+CF199+CH199+CJ199+CL199+CN199+CP199+CR199+CT199+CV199+CX199+CZ199+DB199+DD199+DF199+DH199+DJ199+DL199+DN199+DP199+DR199+DT199+DV199+DX199+DZ199+EB199+ED199+EF199+EH199+EJ199+EL199+EN199+EP199+ER199+ET199+EV199+EX199+EZ199+FB199+FD199+FF199+FH199+FJ199+FL199+FN199+FP199+FR199+FT199+FV199+FX199+FZ199+GB199+GD199+GF199</f>
        <v>0</v>
      </c>
      <c r="Q199" s="99">
        <f>P199-GO199</f>
        <v>0</v>
      </c>
      <c r="R199" s="102">
        <f>ROUNDUP(COUNTIF(T199:U199,"&gt; 0")/2,0)</f>
        <v>0</v>
      </c>
      <c r="S199" s="17" t="str">
        <f>IF(R199=0,"-",IF(R199-X199&gt;8,M199/(8+X199),M199/R199))</f>
        <v>-</v>
      </c>
      <c r="T199" s="102" t="str">
        <f>IFERROR(VLOOKUP(D199,'Ласт турнир'!A$2:C$129,2,FALSE),"")</f>
        <v/>
      </c>
      <c r="U199" s="14">
        <f>IFERROR(VLOOKUP(D199,'Ласт турнир'!A$2:C$129,3,FALSE),0)</f>
        <v>0</v>
      </c>
      <c r="V199" s="176"/>
      <c r="W199" s="177" t="str">
        <f>IF(GP199=0," ",IF(GP199-V199=0," ",GP199-V199))</f>
        <v xml:space="preserve"> </v>
      </c>
      <c r="X199" s="178"/>
    </row>
    <row r="200" spans="3:24" x14ac:dyDescent="0.25">
      <c r="C200" s="168">
        <f>C199+1</f>
        <v>119</v>
      </c>
      <c r="D200" s="3" t="s">
        <v>228</v>
      </c>
      <c r="E200" s="7">
        <v>3.5</v>
      </c>
      <c r="F200" s="26" t="s">
        <v>808</v>
      </c>
      <c r="G200" s="29" t="str">
        <f>TEXT(E200,"0,0") &amp; F200</f>
        <v>3,5*</v>
      </c>
      <c r="H200" s="2">
        <f>IF(M200&gt;0,1,0)</f>
        <v>0</v>
      </c>
      <c r="I200" s="2">
        <f>IF(F200="",E200,E200+0.1)</f>
        <v>3.6</v>
      </c>
      <c r="J200" s="12"/>
      <c r="K200" s="18" t="str">
        <f>IF(M200 &gt; 0, K199+1, "n/a")</f>
        <v>n/a</v>
      </c>
      <c r="L200" s="11" t="str">
        <f>IF(V200=0," ",IF(V200-K200=0," ",V200-K200))</f>
        <v xml:space="preserve"> </v>
      </c>
      <c r="M200" s="27">
        <f>U200</f>
        <v>0</v>
      </c>
      <c r="N200" s="13">
        <f>M200-X200</f>
        <v>0</v>
      </c>
      <c r="O200" s="14" t="str">
        <f>IF(SUMIF(T200:U200,"&lt;0")&lt;&gt;0,SUMIF(T200:U200,"&lt;0")*(-1)," ")</f>
        <v xml:space="preserve"> </v>
      </c>
      <c r="P200" s="15">
        <f>AB200+AD200+AF200+AH200+AJ200+AL200+AN200+AP200+AR200+AT200+AV200+AX200+AZ200+BB200+BD200+BF200+BH200+BJ200+BL200+BN200+BP200+BR200+BT200+BV200+BX200+BZ200+CB200+CD200+CF200+CH200+CJ200+CL200+CN200+CP200+CR200+CT200+CV200+CX200+CZ200+DB200+DD200+DF200+DH200+DJ200+DL200+DN200+DP200+DR200+DT200+DV200+DX200+DZ200+EB200+ED200+EF200+EH200+EJ200+EL200+EN200+EP200+ER200+ET200+EV200+EX200+EZ200+FB200+FD200+FF200+FH200+FJ200+FL200+FN200+FP200+FR200+FT200+FV200+FX200+FZ200+GB200+GD200+GF200</f>
        <v>0</v>
      </c>
      <c r="Q200" s="99">
        <f>P200-GO200</f>
        <v>0</v>
      </c>
      <c r="R200" s="102">
        <f>ROUNDUP(COUNTIF(T200:U200,"&gt; 0")/2,0)</f>
        <v>0</v>
      </c>
      <c r="S200" s="17" t="str">
        <f>IF(R200=0,"-",IF(R200-X200&gt;8,M200/(8+X200),M200/R200))</f>
        <v>-</v>
      </c>
      <c r="T200" s="102" t="str">
        <f>IFERROR(VLOOKUP(D200,'Ласт турнир'!A$2:C$129,2,FALSE),"")</f>
        <v/>
      </c>
      <c r="U200" s="14">
        <f>IFERROR(VLOOKUP(D200,'Ласт турнир'!A$2:C$129,3,FALSE),0)</f>
        <v>0</v>
      </c>
      <c r="V200" s="176"/>
      <c r="W200" s="177" t="str">
        <f>IF(GP200=0," ",IF(GP200-V200=0," ",GP200-V200))</f>
        <v xml:space="preserve"> </v>
      </c>
      <c r="X200" s="178"/>
    </row>
    <row r="201" spans="3:24" x14ac:dyDescent="0.25">
      <c r="C201" s="168">
        <f>C200+1</f>
        <v>120</v>
      </c>
      <c r="D201" s="3" t="s">
        <v>61</v>
      </c>
      <c r="E201" s="7">
        <v>3.5</v>
      </c>
      <c r="F201" s="26" t="s">
        <v>808</v>
      </c>
      <c r="G201" s="29" t="str">
        <f>TEXT(E201,"0,0") &amp; F201</f>
        <v>3,5*</v>
      </c>
      <c r="H201" s="2">
        <f>IF(M201&gt;0,1,0)</f>
        <v>0</v>
      </c>
      <c r="I201" s="2">
        <f>IF(F201="",E201,E201+0.1)</f>
        <v>3.6</v>
      </c>
      <c r="J201" s="12"/>
      <c r="K201" s="18" t="str">
        <f>IF(M201 &gt; 0, K200+1, "n/a")</f>
        <v>n/a</v>
      </c>
      <c r="L201" s="11" t="str">
        <f>IF(V201=0," ",IF(V201-K201=0," ",V201-K201))</f>
        <v xml:space="preserve"> </v>
      </c>
      <c r="M201" s="27">
        <f>U201</f>
        <v>0</v>
      </c>
      <c r="N201" s="13">
        <f>M201-X201</f>
        <v>0</v>
      </c>
      <c r="O201" s="14" t="str">
        <f>IF(SUMIF(T201:U201,"&lt;0")&lt;&gt;0,SUMIF(T201:U201,"&lt;0")*(-1)," ")</f>
        <v xml:space="preserve"> </v>
      </c>
      <c r="P201" s="15">
        <f>AB201+AD201+AF201+AH201+AJ201+AL201+AN201+AP201+AR201+AT201+AV201+AX201+AZ201+BB201+BD201+BF201+BH201+BJ201+BL201+BN201+BP201+BR201+BT201+BV201+BX201+BZ201+CB201+CD201+CF201+CH201+CJ201+CL201+CN201+CP201+CR201+CT201+CV201+CX201+CZ201+DB201+DD201+DF201+DH201+DJ201+DL201+DN201+DP201+DR201+DT201+DV201+DX201+DZ201+EB201+ED201+EF201+EH201+EJ201+EL201+EN201+EP201+ER201+ET201+EV201+EX201+EZ201+FB201+FD201+FF201+FH201+FJ201+FL201+FN201+FP201+FR201+FT201+FV201+FX201+FZ201+GB201+GD201+GF201</f>
        <v>0</v>
      </c>
      <c r="Q201" s="99">
        <f>P201-GO201</f>
        <v>0</v>
      </c>
      <c r="R201" s="102">
        <f>ROUNDUP(COUNTIF(T201:U201,"&gt; 0")/2,0)</f>
        <v>0</v>
      </c>
      <c r="S201" s="17" t="str">
        <f>IF(R201=0,"-",IF(R201-X201&gt;8,M201/(8+X201),M201/R201))</f>
        <v>-</v>
      </c>
      <c r="T201" s="102" t="str">
        <f>IFERROR(VLOOKUP(D201,'Ласт турнир'!A$2:C$129,2,FALSE),"")</f>
        <v/>
      </c>
      <c r="U201" s="14">
        <f>IFERROR(VLOOKUP(D201,'Ласт турнир'!A$2:C$129,3,FALSE),0)</f>
        <v>0</v>
      </c>
      <c r="V201" s="176"/>
      <c r="W201" s="177" t="str">
        <f>IF(GP201=0," ",IF(GP201-V201=0," ",GP201-V201))</f>
        <v xml:space="preserve"> </v>
      </c>
      <c r="X201" s="178"/>
    </row>
    <row r="202" spans="3:24" x14ac:dyDescent="0.25">
      <c r="C202" s="168">
        <f>C201+1</f>
        <v>121</v>
      </c>
      <c r="D202" s="3" t="s">
        <v>74</v>
      </c>
      <c r="E202" s="7">
        <v>3.5</v>
      </c>
      <c r="F202" s="26" t="s">
        <v>808</v>
      </c>
      <c r="G202" s="29" t="str">
        <f>TEXT(E202,"0,0") &amp; F202</f>
        <v>3,5*</v>
      </c>
      <c r="H202" s="2">
        <f>IF(M202&gt;0,1,0)</f>
        <v>0</v>
      </c>
      <c r="I202" s="2">
        <f>IF(F202="",E202,E202+0.1)</f>
        <v>3.6</v>
      </c>
      <c r="J202" s="12"/>
      <c r="K202" s="18" t="str">
        <f>IF(M202 &gt; 0, K201+1, "n/a")</f>
        <v>n/a</v>
      </c>
      <c r="L202" s="11" t="str">
        <f>IF(V202=0," ",IF(V202-K202=0," ",V202-K202))</f>
        <v xml:space="preserve"> </v>
      </c>
      <c r="M202" s="27">
        <f>U202</f>
        <v>0</v>
      </c>
      <c r="N202" s="13">
        <f>M202-X202</f>
        <v>0</v>
      </c>
      <c r="O202" s="14" t="str">
        <f>IF(SUMIF(T202:U202,"&lt;0")&lt;&gt;0,SUMIF(T202:U202,"&lt;0")*(-1)," ")</f>
        <v xml:space="preserve"> </v>
      </c>
      <c r="P202" s="15">
        <f>AB202+AD202+AF202+AH202+AJ202+AL202+AN202+AP202+AR202+AT202+AV202+AX202+AZ202+BB202+BD202+BF202+BH202+BJ202+BL202+BN202+BP202+BR202+BT202+BV202+BX202+BZ202+CB202+CD202+CF202+CH202+CJ202+CL202+CN202+CP202+CR202+CT202+CV202+CX202+CZ202+DB202+DD202+DF202+DH202+DJ202+DL202+DN202+DP202+DR202+DT202+DV202+DX202+DZ202+EB202+ED202+EF202+EH202+EJ202+EL202+EN202+EP202+ER202+ET202+EV202+EX202+EZ202+FB202+FD202+FF202+FH202+FJ202+FL202+FN202+FP202+FR202+FT202+FV202+FX202+FZ202+GB202+GD202+GF202</f>
        <v>0</v>
      </c>
      <c r="Q202" s="99">
        <f>P202-GO202</f>
        <v>0</v>
      </c>
      <c r="R202" s="102">
        <f>ROUNDUP(COUNTIF(T202:U202,"&gt; 0")/2,0)</f>
        <v>0</v>
      </c>
      <c r="S202" s="17" t="str">
        <f>IF(R202=0,"-",IF(R202-X202&gt;8,M202/(8+X202),M202/R202))</f>
        <v>-</v>
      </c>
      <c r="T202" s="102" t="str">
        <f>IFERROR(VLOOKUP(D202,'Ласт турнир'!A$2:C$129,2,FALSE),"")</f>
        <v/>
      </c>
      <c r="U202" s="14">
        <f>IFERROR(VLOOKUP(D202,'Ласт турнир'!A$2:C$129,3,FALSE),0)</f>
        <v>0</v>
      </c>
      <c r="V202" s="176"/>
      <c r="W202" s="177" t="str">
        <f>IF(GP202=0," ",IF(GP202-V202=0," ",GP202-V202))</f>
        <v xml:space="preserve"> </v>
      </c>
      <c r="X202" s="178"/>
    </row>
    <row r="203" spans="3:24" x14ac:dyDescent="0.25">
      <c r="C203" s="168">
        <f>C202+1</f>
        <v>122</v>
      </c>
      <c r="D203" s="3" t="s">
        <v>66</v>
      </c>
      <c r="E203" s="7">
        <v>3.5</v>
      </c>
      <c r="F203" s="26" t="s">
        <v>808</v>
      </c>
      <c r="G203" s="29" t="str">
        <f>TEXT(E203,"0,0") &amp; F203</f>
        <v>3,5*</v>
      </c>
      <c r="H203" s="2">
        <f>IF(M203&gt;0,1,0)</f>
        <v>0</v>
      </c>
      <c r="I203" s="2">
        <f>IF(F203="",E203,E203+0.1)</f>
        <v>3.6</v>
      </c>
      <c r="J203" s="12"/>
      <c r="K203" s="18" t="str">
        <f>IF(M203 &gt; 0, K202+1, "n/a")</f>
        <v>n/a</v>
      </c>
      <c r="L203" s="11" t="str">
        <f>IF(V203=0," ",IF(V203-K203=0," ",V203-K203))</f>
        <v xml:space="preserve"> </v>
      </c>
      <c r="M203" s="27">
        <f>U203</f>
        <v>0</v>
      </c>
      <c r="N203" s="13">
        <f>M203-X203</f>
        <v>0</v>
      </c>
      <c r="O203" s="14" t="str">
        <f>IF(SUMIF(T203:U203,"&lt;0")&lt;&gt;0,SUMIF(T203:U203,"&lt;0")*(-1)," ")</f>
        <v xml:space="preserve"> </v>
      </c>
      <c r="P203" s="15">
        <f>AB203+AD203+AF203+AH203+AJ203+AL203+AN203+AP203+AR203+AT203+AV203+AX203+AZ203+BB203+BD203+BF203+BH203+BJ203+BL203+BN203+BP203+BR203+BT203+BV203+BX203+BZ203+CB203+CD203+CF203+CH203+CJ203+CL203+CN203+CP203+CR203+CT203+CV203+CX203+CZ203+DB203+DD203+DF203+DH203+DJ203+DL203+DN203+DP203+DR203+DT203+DV203+DX203+DZ203+EB203+ED203+EF203+EH203+EJ203+EL203+EN203+EP203+ER203+ET203+EV203+EX203+EZ203+FB203+FD203+FF203+FH203+FJ203+FL203+FN203+FP203+FR203+FT203+FV203+FX203+FZ203+GB203+GD203+GF203</f>
        <v>0</v>
      </c>
      <c r="Q203" s="99">
        <f>P203-GO203</f>
        <v>0</v>
      </c>
      <c r="R203" s="102">
        <f>ROUNDUP(COUNTIF(T203:U203,"&gt; 0")/2,0)</f>
        <v>0</v>
      </c>
      <c r="S203" s="17" t="str">
        <f>IF(R203=0,"-",IF(R203-X203&gt;8,M203/(8+X203),M203/R203))</f>
        <v>-</v>
      </c>
      <c r="T203" s="102" t="str">
        <f>IFERROR(VLOOKUP(D203,'Ласт турнир'!A$2:C$129,2,FALSE),"")</f>
        <v/>
      </c>
      <c r="U203" s="14">
        <f>IFERROR(VLOOKUP(D203,'Ласт турнир'!A$2:C$129,3,FALSE),0)</f>
        <v>0</v>
      </c>
      <c r="V203" s="176"/>
      <c r="W203" s="177" t="str">
        <f>IF(GP203=0," ",IF(GP203-V203=0," ",GP203-V203))</f>
        <v xml:space="preserve"> </v>
      </c>
      <c r="X203" s="178"/>
    </row>
    <row r="204" spans="3:24" x14ac:dyDescent="0.25">
      <c r="C204" s="168">
        <f>C203+1</f>
        <v>123</v>
      </c>
      <c r="D204" s="3" t="s">
        <v>17</v>
      </c>
      <c r="E204" s="7">
        <v>3.5</v>
      </c>
      <c r="F204" s="26" t="s">
        <v>808</v>
      </c>
      <c r="G204" s="29" t="str">
        <f>TEXT(E204,"0,0") &amp; F204</f>
        <v>3,5*</v>
      </c>
      <c r="H204" s="2">
        <f>IF(M204&gt;0,1,0)</f>
        <v>0</v>
      </c>
      <c r="I204" s="2">
        <f>IF(F204="",E204,E204+0.1)</f>
        <v>3.6</v>
      </c>
      <c r="J204" s="12"/>
      <c r="K204" s="18" t="str">
        <f>IF(M204 &gt; 0, K203+1, "n/a")</f>
        <v>n/a</v>
      </c>
      <c r="L204" s="11" t="str">
        <f>IF(V204=0," ",IF(V204-K204=0," ",V204-K204))</f>
        <v xml:space="preserve"> </v>
      </c>
      <c r="M204" s="27">
        <f>U204</f>
        <v>0</v>
      </c>
      <c r="N204" s="13">
        <f>M204-X204</f>
        <v>0</v>
      </c>
      <c r="O204" s="14" t="str">
        <f>IF(SUMIF(T204:U204,"&lt;0")&lt;&gt;0,SUMIF(T204:U204,"&lt;0")*(-1)," ")</f>
        <v xml:space="preserve"> </v>
      </c>
      <c r="P204" s="15">
        <f>AB204+AD204+AF204+AH204+AJ204+AL204+AN204+AP204+AR204+AT204+AV204+AX204+AZ204+BB204+BD204+BF204+BH204+BJ204+BL204+BN204+BP204+BR204+BT204+BV204+BX204+BZ204+CB204+CD204+CF204+CH204+CJ204+CL204+CN204+CP204+CR204+CT204+CV204+CX204+CZ204+DB204+DD204+DF204+DH204+DJ204+DL204+DN204+DP204+DR204+DT204+DV204+DX204+DZ204+EB204+ED204+EF204+EH204+EJ204+EL204+EN204+EP204+ER204+ET204+EV204+EX204+EZ204+FB204+FD204+FF204+FH204+FJ204+FL204+FN204+FP204+FR204+FT204+FV204+FX204+FZ204+GB204+GD204+GF204</f>
        <v>0</v>
      </c>
      <c r="Q204" s="99">
        <f>P204-GO204</f>
        <v>0</v>
      </c>
      <c r="R204" s="102">
        <f>ROUNDUP(COUNTIF(T204:U204,"&gt; 0")/2,0)</f>
        <v>0</v>
      </c>
      <c r="S204" s="17" t="str">
        <f>IF(R204=0,"-",IF(R204-X204&gt;8,M204/(8+X204),M204/R204))</f>
        <v>-</v>
      </c>
      <c r="T204" s="102" t="str">
        <f>IFERROR(VLOOKUP(D204,'Ласт турнир'!A$2:C$129,2,FALSE),"")</f>
        <v/>
      </c>
      <c r="U204" s="14">
        <f>IFERROR(VLOOKUP(D204,'Ласт турнир'!A$2:C$129,3,FALSE),0)</f>
        <v>0</v>
      </c>
      <c r="V204" s="176"/>
      <c r="W204" s="177" t="str">
        <f>IF(GP204=0," ",IF(GP204-V204=0," ",GP204-V204))</f>
        <v xml:space="preserve"> </v>
      </c>
      <c r="X204" s="178"/>
    </row>
    <row r="205" spans="3:24" x14ac:dyDescent="0.25">
      <c r="C205" s="168">
        <f>C204+1</f>
        <v>124</v>
      </c>
      <c r="D205" s="3" t="s">
        <v>163</v>
      </c>
      <c r="E205" s="7">
        <v>3.5</v>
      </c>
      <c r="F205" s="26" t="s">
        <v>808</v>
      </c>
      <c r="G205" s="29" t="str">
        <f>TEXT(E205,"0,0") &amp; F205</f>
        <v>3,5*</v>
      </c>
      <c r="H205" s="2">
        <f>IF(M205&gt;0,1,0)</f>
        <v>0</v>
      </c>
      <c r="I205" s="2">
        <f>IF(F205="",E205,E205+0.1)</f>
        <v>3.6</v>
      </c>
      <c r="J205" s="12"/>
      <c r="K205" s="18" t="str">
        <f>IF(M205 &gt; 0, K204+1, "n/a")</f>
        <v>n/a</v>
      </c>
      <c r="L205" s="11" t="str">
        <f>IF(V205=0," ",IF(V205-K205=0," ",V205-K205))</f>
        <v xml:space="preserve"> </v>
      </c>
      <c r="M205" s="27">
        <f>U205</f>
        <v>0</v>
      </c>
      <c r="N205" s="13">
        <f>M205-X205</f>
        <v>0</v>
      </c>
      <c r="O205" s="14" t="str">
        <f>IF(SUMIF(T205:U205,"&lt;0")&lt;&gt;0,SUMIF(T205:U205,"&lt;0")*(-1)," ")</f>
        <v xml:space="preserve"> </v>
      </c>
      <c r="P205" s="15">
        <f>AB205+AD205+AF205+AH205+AJ205+AL205+AN205+AP205+AR205+AT205+AV205+AX205+AZ205+BB205+BD205+BF205+BH205+BJ205+BL205+BN205+BP205+BR205+BT205+BV205+BX205+BZ205+CB205+CD205+CF205+CH205+CJ205+CL205+CN205+CP205+CR205+CT205+CV205+CX205+CZ205+DB205+DD205+DF205+DH205+DJ205+DL205+DN205+DP205+DR205+DT205+DV205+DX205+DZ205+EB205+ED205+EF205+EH205+EJ205+EL205+EN205+EP205+ER205+ET205+EV205+EX205+EZ205+FB205+FD205+FF205+FH205+FJ205+FL205+FN205+FP205+FR205+FT205+FV205+FX205+FZ205+GB205+GD205+GF205</f>
        <v>0</v>
      </c>
      <c r="Q205" s="99">
        <f>P205-GO205</f>
        <v>0</v>
      </c>
      <c r="R205" s="102">
        <f>ROUNDUP(COUNTIF(T205:U205,"&gt; 0")/2,0)</f>
        <v>0</v>
      </c>
      <c r="S205" s="17" t="str">
        <f>IF(R205=0,"-",IF(R205-X205&gt;8,M205/(8+X205),M205/R205))</f>
        <v>-</v>
      </c>
      <c r="T205" s="102" t="str">
        <f>IFERROR(VLOOKUP(D205,'Ласт турнир'!A$2:C$129,2,FALSE),"")</f>
        <v/>
      </c>
      <c r="U205" s="14">
        <f>IFERROR(VLOOKUP(D205,'Ласт турнир'!A$2:C$129,3,FALSE),0)</f>
        <v>0</v>
      </c>
      <c r="V205" s="176"/>
      <c r="W205" s="177" t="str">
        <f>IF(GP205=0," ",IF(GP205-V205=0," ",GP205-V205))</f>
        <v xml:space="preserve"> </v>
      </c>
      <c r="X205" s="178"/>
    </row>
    <row r="206" spans="3:24" x14ac:dyDescent="0.25">
      <c r="C206" s="168">
        <f>C205+1</f>
        <v>125</v>
      </c>
      <c r="D206" s="3" t="s">
        <v>53</v>
      </c>
      <c r="E206" s="7">
        <v>3.5</v>
      </c>
      <c r="F206" s="26" t="s">
        <v>808</v>
      </c>
      <c r="G206" s="29" t="str">
        <f>TEXT(E206,"0,0") &amp; F206</f>
        <v>3,5*</v>
      </c>
      <c r="H206" s="2">
        <f>IF(M206&gt;0,1,0)</f>
        <v>0</v>
      </c>
      <c r="I206" s="2">
        <f>IF(F206="",E206,E206+0.1)</f>
        <v>3.6</v>
      </c>
      <c r="J206" s="12"/>
      <c r="K206" s="18" t="str">
        <f>IF(M206 &gt; 0, K205+1, "n/a")</f>
        <v>n/a</v>
      </c>
      <c r="L206" s="11" t="str">
        <f>IF(V206=0," ",IF(V206-K206=0," ",V206-K206))</f>
        <v xml:space="preserve"> </v>
      </c>
      <c r="M206" s="27">
        <f>U206</f>
        <v>0</v>
      </c>
      <c r="N206" s="13">
        <f>M206-X206</f>
        <v>0</v>
      </c>
      <c r="O206" s="14" t="str">
        <f>IF(SUMIF(T206:U206,"&lt;0")&lt;&gt;0,SUMIF(T206:U206,"&lt;0")*(-1)," ")</f>
        <v xml:space="preserve"> </v>
      </c>
      <c r="P206" s="15">
        <f>AB206+AD206+AF206+AH206+AJ206+AL206+AN206+AP206+AR206+AT206+AV206+AX206+AZ206+BB206+BD206+BF206+BH206+BJ206+BL206+BN206+BP206+BR206+BT206+BV206+BX206+BZ206+CB206+CD206+CF206+CH206+CJ206+CL206+CN206+CP206+CR206+CT206+CV206+CX206+CZ206+DB206+DD206+DF206+DH206+DJ206+DL206+DN206+DP206+DR206+DT206+DV206+DX206+DZ206+EB206+ED206+EF206+EH206+EJ206+EL206+EN206+EP206+ER206+ET206+EV206+EX206+EZ206+FB206+FD206+FF206+FH206+FJ206+FL206+FN206+FP206+FR206+FT206+FV206+FX206+FZ206+GB206+GD206+GF206</f>
        <v>0</v>
      </c>
      <c r="Q206" s="99">
        <f>P206-GO206</f>
        <v>0</v>
      </c>
      <c r="R206" s="102">
        <f>ROUNDUP(COUNTIF(T206:U206,"&gt; 0")/2,0)</f>
        <v>0</v>
      </c>
      <c r="S206" s="17" t="str">
        <f>IF(R206=0,"-",IF(R206-X206&gt;8,M206/(8+X206),M206/R206))</f>
        <v>-</v>
      </c>
      <c r="T206" s="102" t="str">
        <f>IFERROR(VLOOKUP(D206,'Ласт турнир'!A$2:C$129,2,FALSE),"")</f>
        <v/>
      </c>
      <c r="U206" s="14">
        <f>IFERROR(VLOOKUP(D206,'Ласт турнир'!A$2:C$129,3,FALSE),0)</f>
        <v>0</v>
      </c>
      <c r="V206" s="176"/>
      <c r="W206" s="177" t="str">
        <f>IF(GP206=0," ",IF(GP206-V206=0," ",GP206-V206))</f>
        <v xml:space="preserve"> </v>
      </c>
      <c r="X206" s="178"/>
    </row>
    <row r="207" spans="3:24" x14ac:dyDescent="0.25">
      <c r="C207" s="168">
        <f>C206+1</f>
        <v>126</v>
      </c>
      <c r="D207" s="3" t="s">
        <v>35</v>
      </c>
      <c r="E207" s="7">
        <v>3.5</v>
      </c>
      <c r="F207" s="26" t="s">
        <v>808</v>
      </c>
      <c r="G207" s="29" t="str">
        <f>TEXT(E207,"0,0") &amp; F207</f>
        <v>3,5*</v>
      </c>
      <c r="H207" s="2">
        <f>IF(M207&gt;0,1,0)</f>
        <v>0</v>
      </c>
      <c r="I207" s="2">
        <f>IF(F207="",E207,E207+0.1)</f>
        <v>3.6</v>
      </c>
      <c r="J207" s="12"/>
      <c r="K207" s="18" t="str">
        <f>IF(M207 &gt; 0, K206+1, "n/a")</f>
        <v>n/a</v>
      </c>
      <c r="L207" s="11" t="str">
        <f>IF(V207=0," ",IF(V207-K207=0," ",V207-K207))</f>
        <v xml:space="preserve"> </v>
      </c>
      <c r="M207" s="27">
        <f>U207</f>
        <v>0</v>
      </c>
      <c r="N207" s="13">
        <f>M207-X207</f>
        <v>0</v>
      </c>
      <c r="O207" s="14" t="str">
        <f>IF(SUMIF(T207:U207,"&lt;0")&lt;&gt;0,SUMIF(T207:U207,"&lt;0")*(-1)," ")</f>
        <v xml:space="preserve"> </v>
      </c>
      <c r="P207" s="15">
        <f>AB207+AD207+AF207+AH207+AJ207+AL207+AN207+AP207+AR207+AT207+AV207+AX207+AZ207+BB207+BD207+BF207+BH207+BJ207+BL207+BN207+BP207+BR207+BT207+BV207+BX207+BZ207+CB207+CD207+CF207+CH207+CJ207+CL207+CN207+CP207+CR207+CT207+CV207+CX207+CZ207+DB207+DD207+DF207+DH207+DJ207+DL207+DN207+DP207+DR207+DT207+DV207+DX207+DZ207+EB207+ED207+EF207+EH207+EJ207+EL207+EN207+EP207+ER207+ET207+EV207+EX207+EZ207+FB207+FD207+FF207+FH207+FJ207+FL207+FN207+FP207+FR207+FT207+FV207+FX207+FZ207+GB207+GD207+GF207</f>
        <v>0</v>
      </c>
      <c r="Q207" s="99">
        <f>P207-GO207</f>
        <v>0</v>
      </c>
      <c r="R207" s="102">
        <f>ROUNDUP(COUNTIF(T207:U207,"&gt; 0")/2,0)</f>
        <v>0</v>
      </c>
      <c r="S207" s="17" t="str">
        <f>IF(R207=0,"-",IF(R207-X207&gt;8,M207/(8+X207),M207/R207))</f>
        <v>-</v>
      </c>
      <c r="T207" s="102" t="str">
        <f>IFERROR(VLOOKUP(D207,'Ласт турнир'!A$2:C$129,2,FALSE),"")</f>
        <v/>
      </c>
      <c r="U207" s="14">
        <f>IFERROR(VLOOKUP(D207,'Ласт турнир'!A$2:C$129,3,FALSE),0)</f>
        <v>0</v>
      </c>
      <c r="V207" s="176"/>
      <c r="W207" s="177" t="str">
        <f>IF(GP207=0," ",IF(GP207-V207=0," ",GP207-V207))</f>
        <v xml:space="preserve"> </v>
      </c>
      <c r="X207" s="178"/>
    </row>
    <row r="208" spans="3:24" x14ac:dyDescent="0.25">
      <c r="C208" s="168">
        <f>C207+1</f>
        <v>127</v>
      </c>
      <c r="D208" s="3" t="s">
        <v>272</v>
      </c>
      <c r="E208" s="7">
        <v>3.5</v>
      </c>
      <c r="F208" s="26" t="s">
        <v>808</v>
      </c>
      <c r="G208" s="29" t="str">
        <f>TEXT(E208,"0,0") &amp; F208</f>
        <v>3,5*</v>
      </c>
      <c r="H208" s="2">
        <f>IF(M208&gt;0,1,0)</f>
        <v>0</v>
      </c>
      <c r="I208" s="2">
        <f>IF(F208="",E208,E208+0.1)</f>
        <v>3.6</v>
      </c>
      <c r="J208" s="12"/>
      <c r="K208" s="18" t="str">
        <f>IF(M208 &gt; 0, K207+1, "n/a")</f>
        <v>n/a</v>
      </c>
      <c r="L208" s="11" t="str">
        <f>IF(V208=0," ",IF(V208-K208=0," ",V208-K208))</f>
        <v xml:space="preserve"> </v>
      </c>
      <c r="M208" s="27">
        <f>U208</f>
        <v>0</v>
      </c>
      <c r="N208" s="13">
        <f>M208-X208</f>
        <v>0</v>
      </c>
      <c r="O208" s="14" t="str">
        <f>IF(SUMIF(T208:U208,"&lt;0")&lt;&gt;0,SUMIF(T208:U208,"&lt;0")*(-1)," ")</f>
        <v xml:space="preserve"> </v>
      </c>
      <c r="P208" s="15">
        <f>AB208+AD208+AF208+AH208+AJ208+AL208+AN208+AP208+AR208+AT208+AV208+AX208+AZ208+BB208+BD208+BF208+BH208+BJ208+BL208+BN208+BP208+BR208+BT208+BV208+BX208+BZ208+CB208+CD208+CF208+CH208+CJ208+CL208+CN208+CP208+CR208+CT208+CV208+CX208+CZ208+DB208+DD208+DF208+DH208+DJ208+DL208+DN208+DP208+DR208+DT208+DV208+DX208+DZ208+EB208+ED208+EF208+EH208+EJ208+EL208+EN208+EP208+ER208+ET208+EV208+EX208+EZ208+FB208+FD208+FF208+FH208+FJ208+FL208+FN208+FP208+FR208+FT208+FV208+FX208+FZ208+GB208+GD208+GF208</f>
        <v>0</v>
      </c>
      <c r="Q208" s="99">
        <f>P208-GO208</f>
        <v>0</v>
      </c>
      <c r="R208" s="102">
        <f>ROUNDUP(COUNTIF(T208:U208,"&gt; 0")/2,0)</f>
        <v>0</v>
      </c>
      <c r="S208" s="17" t="str">
        <f>IF(R208=0,"-",IF(R208-X208&gt;8,M208/(8+X208),M208/R208))</f>
        <v>-</v>
      </c>
      <c r="T208" s="102" t="str">
        <f>IFERROR(VLOOKUP(D208,'Ласт турнир'!A$2:C$129,2,FALSE),"")</f>
        <v/>
      </c>
      <c r="U208" s="14">
        <f>IFERROR(VLOOKUP(D208,'Ласт турнир'!A$2:C$129,3,FALSE),0)</f>
        <v>0</v>
      </c>
      <c r="V208" s="176"/>
      <c r="W208" s="177" t="str">
        <f>IF(GP208=0," ",IF(GP208-V208=0," ",GP208-V208))</f>
        <v xml:space="preserve"> </v>
      </c>
      <c r="X208" s="178"/>
    </row>
    <row r="209" spans="3:24" x14ac:dyDescent="0.25">
      <c r="C209" s="168">
        <f>C208+1</f>
        <v>128</v>
      </c>
      <c r="D209" s="3" t="s">
        <v>47</v>
      </c>
      <c r="E209" s="7">
        <v>3.5</v>
      </c>
      <c r="F209" s="26" t="s">
        <v>808</v>
      </c>
      <c r="G209" s="29" t="str">
        <f>TEXT(E209,"0,0") &amp; F209</f>
        <v>3,5*</v>
      </c>
      <c r="H209" s="2">
        <f>IF(M209&gt;0,1,0)</f>
        <v>0</v>
      </c>
      <c r="I209" s="2">
        <f>IF(F209="",E209,E209+0.1)</f>
        <v>3.6</v>
      </c>
      <c r="J209" s="12"/>
      <c r="K209" s="18" t="str">
        <f>IF(M209 &gt; 0, K208+1, "n/a")</f>
        <v>n/a</v>
      </c>
      <c r="L209" s="11" t="str">
        <f>IF(V209=0," ",IF(V209-K209=0," ",V209-K209))</f>
        <v xml:space="preserve"> </v>
      </c>
      <c r="M209" s="27">
        <f>U209</f>
        <v>0</v>
      </c>
      <c r="N209" s="13">
        <f>M209-X209</f>
        <v>0</v>
      </c>
      <c r="O209" s="14" t="str">
        <f>IF(SUMIF(T209:U209,"&lt;0")&lt;&gt;0,SUMIF(T209:U209,"&lt;0")*(-1)," ")</f>
        <v xml:space="preserve"> </v>
      </c>
      <c r="P209" s="15">
        <f>AB209+AD209+AF209+AH209+AJ209+AL209+AN209+AP209+AR209+AT209+AV209+AX209+AZ209+BB209+BD209+BF209+BH209+BJ209+BL209+BN209+BP209+BR209+BT209+BV209+BX209+BZ209+CB209+CD209+CF209+CH209+CJ209+CL209+CN209+CP209+CR209+CT209+CV209+CX209+CZ209+DB209+DD209+DF209+DH209+DJ209+DL209+DN209+DP209+DR209+DT209+DV209+DX209+DZ209+EB209+ED209+EF209+EH209+EJ209+EL209+EN209+EP209+ER209+ET209+EV209+EX209+EZ209+FB209+FD209+FF209+FH209+FJ209+FL209+FN209+FP209+FR209+FT209+FV209+FX209+FZ209+GB209+GD209+GF209</f>
        <v>0</v>
      </c>
      <c r="Q209" s="99">
        <f>P209-GO209</f>
        <v>0</v>
      </c>
      <c r="R209" s="102">
        <f>ROUNDUP(COUNTIF(T209:U209,"&gt; 0")/2,0)</f>
        <v>0</v>
      </c>
      <c r="S209" s="17" t="str">
        <f>IF(R209=0,"-",IF(R209-X209&gt;8,M209/(8+X209),M209/R209))</f>
        <v>-</v>
      </c>
      <c r="T209" s="102" t="str">
        <f>IFERROR(VLOOKUP(D209,'Ласт турнир'!A$2:C$129,2,FALSE),"")</f>
        <v/>
      </c>
      <c r="U209" s="14">
        <f>IFERROR(VLOOKUP(D209,'Ласт турнир'!A$2:C$129,3,FALSE),0)</f>
        <v>0</v>
      </c>
      <c r="V209" s="176"/>
      <c r="W209" s="177" t="str">
        <f>IF(GP209=0," ",IF(GP209-V209=0," ",GP209-V209))</f>
        <v xml:space="preserve"> </v>
      </c>
      <c r="X209" s="178"/>
    </row>
    <row r="210" spans="3:24" x14ac:dyDescent="0.25">
      <c r="C210" s="168">
        <f>C209+1</f>
        <v>129</v>
      </c>
      <c r="D210" s="3" t="s">
        <v>85</v>
      </c>
      <c r="E210" s="7">
        <v>3.5</v>
      </c>
      <c r="F210" s="26" t="s">
        <v>808</v>
      </c>
      <c r="G210" s="29" t="str">
        <f>TEXT(E210,"0,0") &amp; F210</f>
        <v>3,5*</v>
      </c>
      <c r="H210" s="2">
        <f>IF(M210&gt;0,1,0)</f>
        <v>0</v>
      </c>
      <c r="I210" s="2">
        <f>IF(F210="",E210,E210+0.1)</f>
        <v>3.6</v>
      </c>
      <c r="J210" s="12"/>
      <c r="K210" s="18" t="str">
        <f>IF(M210 &gt; 0, K209+1, "n/a")</f>
        <v>n/a</v>
      </c>
      <c r="L210" s="11" t="str">
        <f>IF(V210=0," ",IF(V210-K210=0," ",V210-K210))</f>
        <v xml:space="preserve"> </v>
      </c>
      <c r="M210" s="27">
        <f>U210</f>
        <v>0</v>
      </c>
      <c r="N210" s="13">
        <f>M210-X210</f>
        <v>0</v>
      </c>
      <c r="O210" s="14" t="str">
        <f>IF(SUMIF(T210:U210,"&lt;0")&lt;&gt;0,SUMIF(T210:U210,"&lt;0")*(-1)," ")</f>
        <v xml:space="preserve"> </v>
      </c>
      <c r="P210" s="15">
        <f>AB210+AD210+AF210+AH210+AJ210+AL210+AN210+AP210+AR210+AT210+AV210+AX210+AZ210+BB210+BD210+BF210+BH210+BJ210+BL210+BN210+BP210+BR210+BT210+BV210+BX210+BZ210+CB210+CD210+CF210+CH210+CJ210+CL210+CN210+CP210+CR210+CT210+CV210+CX210+CZ210+DB210+DD210+DF210+DH210+DJ210+DL210+DN210+DP210+DR210+DT210+DV210+DX210+DZ210+EB210+ED210+EF210+EH210+EJ210+EL210+EN210+EP210+ER210+ET210+EV210+EX210+EZ210+FB210+FD210+FF210+FH210+FJ210+FL210+FN210+FP210+FR210+FT210+FV210+FX210+FZ210+GB210+GD210+GF210</f>
        <v>0</v>
      </c>
      <c r="Q210" s="99">
        <f>P210-GO210</f>
        <v>0</v>
      </c>
      <c r="R210" s="102">
        <f>ROUNDUP(COUNTIF(T210:U210,"&gt; 0")/2,0)</f>
        <v>0</v>
      </c>
      <c r="S210" s="17" t="str">
        <f>IF(R210=0,"-",IF(R210-X210&gt;8,M210/(8+X210),M210/R210))</f>
        <v>-</v>
      </c>
      <c r="T210" s="102" t="str">
        <f>IFERROR(VLOOKUP(D210,'Ласт турнир'!A$2:C$129,2,FALSE),"")</f>
        <v/>
      </c>
      <c r="U210" s="14">
        <f>IFERROR(VLOOKUP(D210,'Ласт турнир'!A$2:C$129,3,FALSE),0)</f>
        <v>0</v>
      </c>
      <c r="V210" s="176"/>
      <c r="W210" s="177" t="str">
        <f>IF(GP210=0," ",IF(GP210-V210=0," ",GP210-V210))</f>
        <v xml:space="preserve"> </v>
      </c>
      <c r="X210" s="178"/>
    </row>
    <row r="211" spans="3:24" x14ac:dyDescent="0.25">
      <c r="C211" s="168">
        <f>C210+1</f>
        <v>130</v>
      </c>
      <c r="D211" s="3" t="s">
        <v>215</v>
      </c>
      <c r="E211" s="7">
        <v>3.5</v>
      </c>
      <c r="F211" s="26" t="s">
        <v>808</v>
      </c>
      <c r="G211" s="29" t="str">
        <f>TEXT(E211,"0,0") &amp; F211</f>
        <v>3,5*</v>
      </c>
      <c r="H211" s="2">
        <f>IF(M211&gt;0,1,0)</f>
        <v>0</v>
      </c>
      <c r="I211" s="2">
        <f>IF(F211="",E211,E211+0.1)</f>
        <v>3.6</v>
      </c>
      <c r="J211" s="12"/>
      <c r="K211" s="18" t="str">
        <f>IF(M211 &gt; 0, K210+1, "n/a")</f>
        <v>n/a</v>
      </c>
      <c r="L211" s="11" t="str">
        <f>IF(V211=0," ",IF(V211-K211=0," ",V211-K211))</f>
        <v xml:space="preserve"> </v>
      </c>
      <c r="M211" s="27">
        <f>U211</f>
        <v>0</v>
      </c>
      <c r="N211" s="13">
        <f>M211-X211</f>
        <v>0</v>
      </c>
      <c r="O211" s="14" t="str">
        <f>IF(SUMIF(T211:U211,"&lt;0")&lt;&gt;0,SUMIF(T211:U211,"&lt;0")*(-1)," ")</f>
        <v xml:space="preserve"> </v>
      </c>
      <c r="P211" s="15">
        <f>AB211+AD211+AF211+AH211+AJ211+AL211+AN211+AP211+AR211+AT211+AV211+AX211+AZ211+BB211+BD211+BF211+BH211+BJ211+BL211+BN211+BP211+BR211+BT211+BV211+BX211+BZ211+CB211+CD211+CF211+CH211+CJ211+CL211+CN211+CP211+CR211+CT211+CV211+CX211+CZ211+DB211+DD211+DF211+DH211+DJ211+DL211+DN211+DP211+DR211+DT211+DV211+DX211+DZ211+EB211+ED211+EF211+EH211+EJ211+EL211+EN211+EP211+ER211+ET211+EV211+EX211+EZ211+FB211+FD211+FF211+FH211+FJ211+FL211+FN211+FP211+FR211+FT211+FV211+FX211+FZ211+GB211+GD211+GF211</f>
        <v>0</v>
      </c>
      <c r="Q211" s="99">
        <f>P211-GO211</f>
        <v>0</v>
      </c>
      <c r="R211" s="102">
        <f>ROUNDUP(COUNTIF(T211:U211,"&gt; 0")/2,0)</f>
        <v>0</v>
      </c>
      <c r="S211" s="17" t="str">
        <f>IF(R211=0,"-",IF(R211-X211&gt;8,M211/(8+X211),M211/R211))</f>
        <v>-</v>
      </c>
      <c r="T211" s="102" t="str">
        <f>IFERROR(VLOOKUP(D211,'Ласт турнир'!A$2:C$129,2,FALSE),"")</f>
        <v/>
      </c>
      <c r="U211" s="14">
        <f>IFERROR(VLOOKUP(D211,'Ласт турнир'!A$2:C$129,3,FALSE),0)</f>
        <v>0</v>
      </c>
      <c r="V211" s="176"/>
      <c r="W211" s="177" t="str">
        <f>IF(GP211=0," ",IF(GP211-V211=0," ",GP211-V211))</f>
        <v xml:space="preserve"> </v>
      </c>
      <c r="X211" s="178"/>
    </row>
    <row r="212" spans="3:24" x14ac:dyDescent="0.25">
      <c r="C212" s="168">
        <f>C211+1</f>
        <v>131</v>
      </c>
      <c r="D212" s="3" t="s">
        <v>158</v>
      </c>
      <c r="E212" s="7">
        <v>3.5</v>
      </c>
      <c r="F212" s="26" t="s">
        <v>808</v>
      </c>
      <c r="G212" s="29" t="str">
        <f>TEXT(E212,"0,0") &amp; F212</f>
        <v>3,5*</v>
      </c>
      <c r="H212" s="2">
        <f>IF(M212&gt;0,1,0)</f>
        <v>0</v>
      </c>
      <c r="I212" s="2">
        <f>IF(F212="",E212,E212+0.1)</f>
        <v>3.6</v>
      </c>
      <c r="J212" s="12"/>
      <c r="K212" s="18" t="str">
        <f>IF(M212 &gt; 0, K211+1, "n/a")</f>
        <v>n/a</v>
      </c>
      <c r="L212" s="11" t="str">
        <f>IF(V212=0," ",IF(V212-K212=0," ",V212-K212))</f>
        <v xml:space="preserve"> </v>
      </c>
      <c r="M212" s="27">
        <f>U212</f>
        <v>0</v>
      </c>
      <c r="N212" s="13">
        <f>M212-X212</f>
        <v>0</v>
      </c>
      <c r="O212" s="14" t="str">
        <f>IF(SUMIF(T212:U212,"&lt;0")&lt;&gt;0,SUMIF(T212:U212,"&lt;0")*(-1)," ")</f>
        <v xml:space="preserve"> </v>
      </c>
      <c r="P212" s="15">
        <f>AB212+AD212+AF212+AH212+AJ212+AL212+AN212+AP212+AR212+AT212+AV212+AX212+AZ212+BB212+BD212+BF212+BH212+BJ212+BL212+BN212+BP212+BR212+BT212+BV212+BX212+BZ212+CB212+CD212+CF212+CH212+CJ212+CL212+CN212+CP212+CR212+CT212+CV212+CX212+CZ212+DB212+DD212+DF212+DH212+DJ212+DL212+DN212+DP212+DR212+DT212+DV212+DX212+DZ212+EB212+ED212+EF212+EH212+EJ212+EL212+EN212+EP212+ER212+ET212+EV212+EX212+EZ212+FB212+FD212+FF212+FH212+FJ212+FL212+FN212+FP212+FR212+FT212+FV212+FX212+FZ212+GB212+GD212+GF212</f>
        <v>0</v>
      </c>
      <c r="Q212" s="99">
        <f>P212-GO212</f>
        <v>0</v>
      </c>
      <c r="R212" s="102">
        <f>ROUNDUP(COUNTIF(T212:U212,"&gt; 0")/2,0)</f>
        <v>0</v>
      </c>
      <c r="S212" s="17" t="str">
        <f>IF(R212=0,"-",IF(R212-X212&gt;8,M212/(8+X212),M212/R212))</f>
        <v>-</v>
      </c>
      <c r="T212" s="102" t="str">
        <f>IFERROR(VLOOKUP(D212,'Ласт турнир'!A$2:C$129,2,FALSE),"")</f>
        <v/>
      </c>
      <c r="U212" s="14">
        <f>IFERROR(VLOOKUP(D212,'Ласт турнир'!A$2:C$129,3,FALSE),0)</f>
        <v>0</v>
      </c>
      <c r="V212" s="176"/>
      <c r="W212" s="177" t="str">
        <f>IF(GP212=0," ",IF(GP212-V212=0," ",GP212-V212))</f>
        <v xml:space="preserve"> </v>
      </c>
      <c r="X212" s="178"/>
    </row>
    <row r="213" spans="3:24" x14ac:dyDescent="0.25">
      <c r="C213" s="168">
        <f>C212+1</f>
        <v>132</v>
      </c>
      <c r="D213" s="3" t="s">
        <v>18</v>
      </c>
      <c r="E213" s="7">
        <v>3.5</v>
      </c>
      <c r="F213" s="26" t="s">
        <v>808</v>
      </c>
      <c r="G213" s="29" t="str">
        <f>TEXT(E213,"0,0") &amp; F213</f>
        <v>3,5*</v>
      </c>
      <c r="H213" s="2">
        <f>IF(M213&gt;0,1,0)</f>
        <v>0</v>
      </c>
      <c r="I213" s="2">
        <f>IF(F213="",E213,E213+0.1)</f>
        <v>3.6</v>
      </c>
      <c r="J213" s="12"/>
      <c r="K213" s="18" t="str">
        <f>IF(M213 &gt; 0, K212+1, "n/a")</f>
        <v>n/a</v>
      </c>
      <c r="L213" s="11" t="str">
        <f>IF(V213=0," ",IF(V213-K213=0," ",V213-K213))</f>
        <v xml:space="preserve"> </v>
      </c>
      <c r="M213" s="27">
        <f>U213</f>
        <v>0</v>
      </c>
      <c r="N213" s="13">
        <f>M213-X213</f>
        <v>0</v>
      </c>
      <c r="O213" s="14" t="str">
        <f>IF(SUMIF(T213:U213,"&lt;0")&lt;&gt;0,SUMIF(T213:U213,"&lt;0")*(-1)," ")</f>
        <v xml:space="preserve"> </v>
      </c>
      <c r="P213" s="15">
        <f>AB213+AD213+AF213+AH213+AJ213+AL213+AN213+AP213+AR213+AT213+AV213+AX213+AZ213+BB213+BD213+BF213+BH213+BJ213+BL213+BN213+BP213+BR213+BT213+BV213+BX213+BZ213+CB213+CD213+CF213+CH213+CJ213+CL213+CN213+CP213+CR213+CT213+CV213+CX213+CZ213+DB213+DD213+DF213+DH213+DJ213+DL213+DN213+DP213+DR213+DT213+DV213+DX213+DZ213+EB213+ED213+EF213+EH213+EJ213+EL213+EN213+EP213+ER213+ET213+EV213+EX213+EZ213+FB213+FD213+FF213+FH213+FJ213+FL213+FN213+FP213+FR213+FT213+FV213+FX213+FZ213+GB213+GD213+GF213</f>
        <v>0</v>
      </c>
      <c r="Q213" s="99">
        <f>P213-GO213</f>
        <v>0</v>
      </c>
      <c r="R213" s="102">
        <f>ROUNDUP(COUNTIF(T213:U213,"&gt; 0")/2,0)</f>
        <v>0</v>
      </c>
      <c r="S213" s="17" t="str">
        <f>IF(R213=0,"-",IF(R213-X213&gt;8,M213/(8+X213),M213/R213))</f>
        <v>-</v>
      </c>
      <c r="T213" s="102" t="str">
        <f>IFERROR(VLOOKUP(D213,'Ласт турнир'!A$2:C$129,2,FALSE),"")</f>
        <v/>
      </c>
      <c r="U213" s="14">
        <f>IFERROR(VLOOKUP(D213,'Ласт турнир'!A$2:C$129,3,FALSE),0)</f>
        <v>0</v>
      </c>
      <c r="V213" s="176"/>
      <c r="W213" s="177" t="str">
        <f>IF(GP213=0," ",IF(GP213-V213=0," ",GP213-V213))</f>
        <v xml:space="preserve"> </v>
      </c>
      <c r="X213" s="178"/>
    </row>
    <row r="214" spans="3:24" x14ac:dyDescent="0.25">
      <c r="C214" s="168">
        <f>C213+1</f>
        <v>133</v>
      </c>
      <c r="D214" s="3" t="s">
        <v>335</v>
      </c>
      <c r="E214" s="7">
        <v>3.5</v>
      </c>
      <c r="F214" s="26" t="s">
        <v>808</v>
      </c>
      <c r="G214" s="29" t="str">
        <f>TEXT(E214,"0,0") &amp; F214</f>
        <v>3,5*</v>
      </c>
      <c r="H214" s="2">
        <f>IF(M214&gt;0,1,0)</f>
        <v>0</v>
      </c>
      <c r="I214" s="2">
        <f>IF(F214="",E214,E214+0.1)</f>
        <v>3.6</v>
      </c>
      <c r="J214" s="12"/>
      <c r="K214" s="18" t="str">
        <f>IF(M214 &gt; 0, K213+1, "n/a")</f>
        <v>n/a</v>
      </c>
      <c r="L214" s="11" t="str">
        <f>IF(V214=0," ",IF(V214-K214=0," ",V214-K214))</f>
        <v xml:space="preserve"> </v>
      </c>
      <c r="M214" s="27">
        <f>U214</f>
        <v>0</v>
      </c>
      <c r="N214" s="13">
        <f>M214-X214</f>
        <v>0</v>
      </c>
      <c r="O214" s="14" t="str">
        <f>IF(SUMIF(T214:U214,"&lt;0")&lt;&gt;0,SUMIF(T214:U214,"&lt;0")*(-1)," ")</f>
        <v xml:space="preserve"> </v>
      </c>
      <c r="P214" s="15">
        <f>AB214+AD214+AF214+AH214+AJ214+AL214+AN214+AP214+AR214+AT214+AV214+AX214+AZ214+BB214+BD214+BF214+BH214+BJ214+BL214+BN214+BP214+BR214+BT214+BV214+BX214+BZ214+CB214+CD214+CF214+CH214+CJ214+CL214+CN214+CP214+CR214+CT214+CV214+CX214+CZ214+DB214+DD214+DF214+DH214+DJ214+DL214+DN214+DP214+DR214+DT214+DV214+DX214+DZ214+EB214+ED214+EF214+EH214+EJ214+EL214+EN214+EP214+ER214+ET214+EV214+EX214+EZ214+FB214+FD214+FF214+FH214+FJ214+FL214+FN214+FP214+FR214+FT214+FV214+FX214+FZ214+GB214+GD214+GF214</f>
        <v>0</v>
      </c>
      <c r="Q214" s="99">
        <f>P214-GO214</f>
        <v>0</v>
      </c>
      <c r="R214" s="102">
        <f>ROUNDUP(COUNTIF(T214:U214,"&gt; 0")/2,0)</f>
        <v>0</v>
      </c>
      <c r="S214" s="17" t="str">
        <f>IF(R214=0,"-",IF(R214-X214&gt;8,M214/(8+X214),M214/R214))</f>
        <v>-</v>
      </c>
      <c r="T214" s="102" t="str">
        <f>IFERROR(VLOOKUP(D214,'Ласт турнир'!A$2:C$129,2,FALSE),"")</f>
        <v/>
      </c>
      <c r="U214" s="14">
        <f>IFERROR(VLOOKUP(D214,'Ласт турнир'!A$2:C$129,3,FALSE),0)</f>
        <v>0</v>
      </c>
      <c r="V214" s="176"/>
      <c r="W214" s="177" t="str">
        <f>IF(GP214=0," ",IF(GP214-V214=0," ",GP214-V214))</f>
        <v xml:space="preserve"> </v>
      </c>
      <c r="X214" s="178"/>
    </row>
    <row r="215" spans="3:24" x14ac:dyDescent="0.25">
      <c r="C215" s="168">
        <f>C214+1</f>
        <v>134</v>
      </c>
      <c r="D215" s="3" t="s">
        <v>93</v>
      </c>
      <c r="E215" s="7">
        <v>3.5</v>
      </c>
      <c r="F215" s="26" t="s">
        <v>808</v>
      </c>
      <c r="G215" s="29" t="str">
        <f>TEXT(E215,"0,0") &amp; F215</f>
        <v>3,5*</v>
      </c>
      <c r="H215" s="2">
        <f>IF(M215&gt;0,1,0)</f>
        <v>0</v>
      </c>
      <c r="I215" s="2">
        <f>IF(F215="",E215,E215+0.1)</f>
        <v>3.6</v>
      </c>
      <c r="J215" s="12"/>
      <c r="K215" s="18" t="str">
        <f>IF(M215 &gt; 0, K214+1, "n/a")</f>
        <v>n/a</v>
      </c>
      <c r="L215" s="11" t="str">
        <f>IF(V215=0," ",IF(V215-K215=0," ",V215-K215))</f>
        <v xml:space="preserve"> </v>
      </c>
      <c r="M215" s="27">
        <f>U215</f>
        <v>0</v>
      </c>
      <c r="N215" s="13">
        <f>M215-X215</f>
        <v>0</v>
      </c>
      <c r="O215" s="14" t="str">
        <f>IF(SUMIF(T215:U215,"&lt;0")&lt;&gt;0,SUMIF(T215:U215,"&lt;0")*(-1)," ")</f>
        <v xml:space="preserve"> </v>
      </c>
      <c r="P215" s="15">
        <f>AB215+AD215+AF215+AH215+AJ215+AL215+AN215+AP215+AR215+AT215+AV215+AX215+AZ215+BB215+BD215+BF215+BH215+BJ215+BL215+BN215+BP215+BR215+BT215+BV215+BX215+BZ215+CB215+CD215+CF215+CH215+CJ215+CL215+CN215+CP215+CR215+CT215+CV215+CX215+CZ215+DB215+DD215+DF215+DH215+DJ215+DL215+DN215+DP215+DR215+DT215+DV215+DX215+DZ215+EB215+ED215+EF215+EH215+EJ215+EL215+EN215+EP215+ER215+ET215+EV215+EX215+EZ215+FB215+FD215+FF215+FH215+FJ215+FL215+FN215+FP215+FR215+FT215+FV215+FX215+FZ215+GB215+GD215+GF215</f>
        <v>0</v>
      </c>
      <c r="Q215" s="99">
        <f>P215-GO215</f>
        <v>0</v>
      </c>
      <c r="R215" s="102">
        <f>ROUNDUP(COUNTIF(T215:U215,"&gt; 0")/2,0)</f>
        <v>0</v>
      </c>
      <c r="S215" s="17" t="str">
        <f>IF(R215=0,"-",IF(R215-X215&gt;8,M215/(8+X215),M215/R215))</f>
        <v>-</v>
      </c>
      <c r="T215" s="102" t="str">
        <f>IFERROR(VLOOKUP(D215,'Ласт турнир'!A$2:C$129,2,FALSE),"")</f>
        <v/>
      </c>
      <c r="U215" s="14">
        <f>IFERROR(VLOOKUP(D215,'Ласт турнир'!A$2:C$129,3,FALSE),0)</f>
        <v>0</v>
      </c>
      <c r="V215" s="176"/>
      <c r="W215" s="177" t="str">
        <f>IF(GP215=0," ",IF(GP215-V215=0," ",GP215-V215))</f>
        <v xml:space="preserve"> </v>
      </c>
      <c r="X215" s="178"/>
    </row>
    <row r="216" spans="3:24" x14ac:dyDescent="0.25">
      <c r="C216" s="168">
        <f>C215+1</f>
        <v>135</v>
      </c>
      <c r="D216" s="3" t="s">
        <v>283</v>
      </c>
      <c r="E216" s="7">
        <v>3.5</v>
      </c>
      <c r="F216" s="26" t="s">
        <v>808</v>
      </c>
      <c r="G216" s="29" t="str">
        <f>TEXT(E216,"0,0") &amp; F216</f>
        <v>3,5*</v>
      </c>
      <c r="H216" s="2">
        <f>IF(M216&gt;0,1,0)</f>
        <v>0</v>
      </c>
      <c r="I216" s="2">
        <f>IF(F216="",E216,E216+0.1)</f>
        <v>3.6</v>
      </c>
      <c r="J216" s="12"/>
      <c r="K216" s="18" t="str">
        <f>IF(M216 &gt; 0, K215+1, "n/a")</f>
        <v>n/a</v>
      </c>
      <c r="L216" s="11" t="str">
        <f>IF(V216=0," ",IF(V216-K216=0," ",V216-K216))</f>
        <v xml:space="preserve"> </v>
      </c>
      <c r="M216" s="27">
        <f>U216</f>
        <v>0</v>
      </c>
      <c r="N216" s="13">
        <f>M216-X216</f>
        <v>0</v>
      </c>
      <c r="O216" s="14" t="str">
        <f>IF(SUMIF(T216:U216,"&lt;0")&lt;&gt;0,SUMIF(T216:U216,"&lt;0")*(-1)," ")</f>
        <v xml:space="preserve"> </v>
      </c>
      <c r="P216" s="15">
        <f>AB216+AD216+AF216+AH216+AJ216+AL216+AN216+AP216+AR216+AT216+AV216+AX216+AZ216+BB216+BD216+BF216+BH216+BJ216+BL216+BN216+BP216+BR216+BT216+BV216+BX216+BZ216+CB216+CD216+CF216+CH216+CJ216+CL216+CN216+CP216+CR216+CT216+CV216+CX216+CZ216+DB216+DD216+DF216+DH216+DJ216+DL216+DN216+DP216+DR216+DT216+DV216+DX216+DZ216+EB216+ED216+EF216+EH216+EJ216+EL216+EN216+EP216+ER216+ET216+EV216+EX216+EZ216+FB216+FD216+FF216+FH216+FJ216+FL216+FN216+FP216+FR216+FT216+FV216+FX216+FZ216+GB216+GD216+GF216</f>
        <v>0</v>
      </c>
      <c r="Q216" s="99">
        <f>P216-GO216</f>
        <v>0</v>
      </c>
      <c r="R216" s="102">
        <f>ROUNDUP(COUNTIF(T216:U216,"&gt; 0")/2,0)</f>
        <v>0</v>
      </c>
      <c r="S216" s="17" t="str">
        <f>IF(R216=0,"-",IF(R216-X216&gt;8,M216/(8+X216),M216/R216))</f>
        <v>-</v>
      </c>
      <c r="T216" s="102" t="str">
        <f>IFERROR(VLOOKUP(D216,'Ласт турнир'!A$2:C$129,2,FALSE),"")</f>
        <v/>
      </c>
      <c r="U216" s="14">
        <f>IFERROR(VLOOKUP(D216,'Ласт турнир'!A$2:C$129,3,FALSE),0)</f>
        <v>0</v>
      </c>
      <c r="V216" s="176"/>
      <c r="W216" s="177" t="str">
        <f>IF(GP216=0," ",IF(GP216-V216=0," ",GP216-V216))</f>
        <v xml:space="preserve"> </v>
      </c>
      <c r="X216" s="178"/>
    </row>
    <row r="217" spans="3:24" x14ac:dyDescent="0.25">
      <c r="C217" s="168">
        <f>C216+1</f>
        <v>136</v>
      </c>
      <c r="D217" s="3" t="s">
        <v>172</v>
      </c>
      <c r="E217" s="7">
        <v>3.5</v>
      </c>
      <c r="F217" s="26" t="s">
        <v>808</v>
      </c>
      <c r="G217" s="29" t="str">
        <f>TEXT(E217,"0,0") &amp; F217</f>
        <v>3,5*</v>
      </c>
      <c r="H217" s="2">
        <f>IF(M217&gt;0,1,0)</f>
        <v>0</v>
      </c>
      <c r="I217" s="2">
        <f>IF(F217="",E217,E217+0.1)</f>
        <v>3.6</v>
      </c>
      <c r="J217" s="12"/>
      <c r="K217" s="18" t="str">
        <f>IF(M217 &gt; 0, K216+1, "n/a")</f>
        <v>n/a</v>
      </c>
      <c r="L217" s="11" t="str">
        <f>IF(V217=0," ",IF(V217-K217=0," ",V217-K217))</f>
        <v xml:space="preserve"> </v>
      </c>
      <c r="M217" s="27">
        <f>U217</f>
        <v>0</v>
      </c>
      <c r="N217" s="13">
        <f>M217-X217</f>
        <v>0</v>
      </c>
      <c r="O217" s="14" t="str">
        <f>IF(SUMIF(T217:U217,"&lt;0")&lt;&gt;0,SUMIF(T217:U217,"&lt;0")*(-1)," ")</f>
        <v xml:space="preserve"> </v>
      </c>
      <c r="P217" s="15">
        <f>AB217+AD217+AF217+AH217+AJ217+AL217+AN217+AP217+AR217+AT217+AV217+AX217+AZ217+BB217+BD217+BF217+BH217+BJ217+BL217+BN217+BP217+BR217+BT217+BV217+BX217+BZ217+CB217+CD217+CF217+CH217+CJ217+CL217+CN217+CP217+CR217+CT217+CV217+CX217+CZ217+DB217+DD217+DF217+DH217+DJ217+DL217+DN217+DP217+DR217+DT217+DV217+DX217+DZ217+EB217+ED217+EF217+EH217+EJ217+EL217+EN217+EP217+ER217+ET217+EV217+EX217+EZ217+FB217+FD217+FF217+FH217+FJ217+FL217+FN217+FP217+FR217+FT217+FV217+FX217+FZ217+GB217+GD217+GF217</f>
        <v>0</v>
      </c>
      <c r="Q217" s="99">
        <f>P217-GO217</f>
        <v>0</v>
      </c>
      <c r="R217" s="102">
        <f>ROUNDUP(COUNTIF(T217:U217,"&gt; 0")/2,0)</f>
        <v>0</v>
      </c>
      <c r="S217" s="17" t="str">
        <f>IF(R217=0,"-",IF(R217-X217&gt;8,M217/(8+X217),M217/R217))</f>
        <v>-</v>
      </c>
      <c r="T217" s="102" t="str">
        <f>IFERROR(VLOOKUP(D217,'Ласт турнир'!A$2:C$129,2,FALSE),"")</f>
        <v/>
      </c>
      <c r="U217" s="14">
        <f>IFERROR(VLOOKUP(D217,'Ласт турнир'!A$2:C$129,3,FALSE),0)</f>
        <v>0</v>
      </c>
      <c r="V217" s="176"/>
      <c r="W217" s="177" t="str">
        <f>IF(GP217=0," ",IF(GP217-V217=0," ",GP217-V217))</f>
        <v xml:space="preserve"> </v>
      </c>
      <c r="X217" s="178"/>
    </row>
    <row r="218" spans="3:24" x14ac:dyDescent="0.25">
      <c r="C218" s="168">
        <f>C217+1</f>
        <v>137</v>
      </c>
      <c r="D218" s="3" t="s">
        <v>65</v>
      </c>
      <c r="E218" s="7">
        <v>3.5</v>
      </c>
      <c r="F218" s="26" t="s">
        <v>808</v>
      </c>
      <c r="G218" s="29" t="str">
        <f>TEXT(E218,"0,0") &amp; F218</f>
        <v>3,5*</v>
      </c>
      <c r="H218" s="2">
        <f>IF(M218&gt;0,1,0)</f>
        <v>0</v>
      </c>
      <c r="I218" s="2">
        <f>IF(F218="",E218,E218+0.1)</f>
        <v>3.6</v>
      </c>
      <c r="J218" s="12"/>
      <c r="K218" s="18" t="str">
        <f>IF(M218 &gt; 0, K217+1, "n/a")</f>
        <v>n/a</v>
      </c>
      <c r="L218" s="11" t="str">
        <f>IF(V218=0," ",IF(V218-K218=0," ",V218-K218))</f>
        <v xml:space="preserve"> </v>
      </c>
      <c r="M218" s="27">
        <f>U218</f>
        <v>0</v>
      </c>
      <c r="N218" s="13">
        <f>M218-X218</f>
        <v>0</v>
      </c>
      <c r="O218" s="14" t="str">
        <f>IF(SUMIF(T218:U218,"&lt;0")&lt;&gt;0,SUMIF(T218:U218,"&lt;0")*(-1)," ")</f>
        <v xml:space="preserve"> </v>
      </c>
      <c r="P218" s="15">
        <f>AB218+AD218+AF218+AH218+AJ218+AL218+AN218+AP218+AR218+AT218+AV218+AX218+AZ218+BB218+BD218+BF218+BH218+BJ218+BL218+BN218+BP218+BR218+BT218+BV218+BX218+BZ218+CB218+CD218+CF218+CH218+CJ218+CL218+CN218+CP218+CR218+CT218+CV218+CX218+CZ218+DB218+DD218+DF218+DH218+DJ218+DL218+DN218+DP218+DR218+DT218+DV218+DX218+DZ218+EB218+ED218+EF218+EH218+EJ218+EL218+EN218+EP218+ER218+ET218+EV218+EX218+EZ218+FB218+FD218+FF218+FH218+FJ218+FL218+FN218+FP218+FR218+FT218+FV218+FX218+FZ218+GB218+GD218+GF218</f>
        <v>0</v>
      </c>
      <c r="Q218" s="99">
        <f>P218-GO218</f>
        <v>0</v>
      </c>
      <c r="R218" s="102">
        <f>ROUNDUP(COUNTIF(T218:U218,"&gt; 0")/2,0)</f>
        <v>0</v>
      </c>
      <c r="S218" s="17" t="str">
        <f>IF(R218=0,"-",IF(R218-X218&gt;8,M218/(8+X218),M218/R218))</f>
        <v>-</v>
      </c>
      <c r="T218" s="102" t="str">
        <f>IFERROR(VLOOKUP(D218,'Ласт турнир'!A$2:C$129,2,FALSE),"")</f>
        <v/>
      </c>
      <c r="U218" s="14">
        <f>IFERROR(VLOOKUP(D218,'Ласт турнир'!A$2:C$129,3,FALSE),0)</f>
        <v>0</v>
      </c>
      <c r="V218" s="176"/>
      <c r="W218" s="177" t="str">
        <f>IF(GP218=0," ",IF(GP218-V218=0," ",GP218-V218))</f>
        <v xml:space="preserve"> </v>
      </c>
      <c r="X218" s="178"/>
    </row>
    <row r="219" spans="3:24" x14ac:dyDescent="0.25">
      <c r="C219" s="168">
        <f>C218+1</f>
        <v>138</v>
      </c>
      <c r="D219" s="3" t="s">
        <v>243</v>
      </c>
      <c r="E219" s="7">
        <v>3.5</v>
      </c>
      <c r="F219" s="26" t="s">
        <v>808</v>
      </c>
      <c r="G219" s="29" t="str">
        <f>TEXT(E219,"0,0") &amp; F219</f>
        <v>3,5*</v>
      </c>
      <c r="H219" s="2">
        <f>IF(M219&gt;0,1,0)</f>
        <v>0</v>
      </c>
      <c r="I219" s="2">
        <f>IF(F219="",E219,E219+0.1)</f>
        <v>3.6</v>
      </c>
      <c r="J219" s="12"/>
      <c r="K219" s="18" t="str">
        <f>IF(M219 &gt; 0, K218+1, "n/a")</f>
        <v>n/a</v>
      </c>
      <c r="L219" s="11" t="str">
        <f>IF(V219=0," ",IF(V219-K219=0," ",V219-K219))</f>
        <v xml:space="preserve"> </v>
      </c>
      <c r="M219" s="27">
        <f>U219</f>
        <v>0</v>
      </c>
      <c r="N219" s="13">
        <f>M219-X219</f>
        <v>0</v>
      </c>
      <c r="O219" s="14" t="str">
        <f>IF(SUMIF(T219:U219,"&lt;0")&lt;&gt;0,SUMIF(T219:U219,"&lt;0")*(-1)," ")</f>
        <v xml:space="preserve"> </v>
      </c>
      <c r="P219" s="15">
        <f>AB219+AD219+AF219+AH219+AJ219+AL219+AN219+AP219+AR219+AT219+AV219+AX219+AZ219+BB219+BD219+BF219+BH219+BJ219+BL219+BN219+BP219+BR219+BT219+BV219+BX219+BZ219+CB219+CD219+CF219+CH219+CJ219+CL219+CN219+CP219+CR219+CT219+CV219+CX219+CZ219+DB219+DD219+DF219+DH219+DJ219+DL219+DN219+DP219+DR219+DT219+DV219+DX219+DZ219+EB219+ED219+EF219+EH219+EJ219+EL219+EN219+EP219+ER219+ET219+EV219+EX219+EZ219+FB219+FD219+FF219+FH219+FJ219+FL219+FN219+FP219+FR219+FT219+FV219+FX219+FZ219+GB219+GD219+GF219</f>
        <v>0</v>
      </c>
      <c r="Q219" s="99">
        <f>P219-GO219</f>
        <v>0</v>
      </c>
      <c r="R219" s="102">
        <f>ROUNDUP(COUNTIF(T219:U219,"&gt; 0")/2,0)</f>
        <v>0</v>
      </c>
      <c r="S219" s="17" t="str">
        <f>IF(R219=0,"-",IF(R219-X219&gt;8,M219/(8+X219),M219/R219))</f>
        <v>-</v>
      </c>
      <c r="T219" s="102" t="str">
        <f>IFERROR(VLOOKUP(D219,'Ласт турнир'!A$2:C$129,2,FALSE),"")</f>
        <v/>
      </c>
      <c r="U219" s="14">
        <f>IFERROR(VLOOKUP(D219,'Ласт турнир'!A$2:C$129,3,FALSE),0)</f>
        <v>0</v>
      </c>
      <c r="V219" s="176"/>
      <c r="W219" s="177" t="str">
        <f>IF(GP219=0," ",IF(GP219-V219=0," ",GP219-V219))</f>
        <v xml:space="preserve"> </v>
      </c>
      <c r="X219" s="178"/>
    </row>
    <row r="220" spans="3:24" x14ac:dyDescent="0.25">
      <c r="C220" s="168">
        <f>C219+1</f>
        <v>139</v>
      </c>
      <c r="D220" s="3" t="s">
        <v>49</v>
      </c>
      <c r="E220" s="7">
        <v>3.5</v>
      </c>
      <c r="F220" s="26" t="s">
        <v>808</v>
      </c>
      <c r="G220" s="29" t="str">
        <f>TEXT(E220,"0,0") &amp; F220</f>
        <v>3,5*</v>
      </c>
      <c r="H220" s="2">
        <f>IF(M220&gt;0,1,0)</f>
        <v>0</v>
      </c>
      <c r="I220" s="2">
        <f>IF(F220="",E220,E220+0.1)</f>
        <v>3.6</v>
      </c>
      <c r="J220" s="12"/>
      <c r="K220" s="18" t="str">
        <f>IF(M220 &gt; 0, K219+1, "n/a")</f>
        <v>n/a</v>
      </c>
      <c r="L220" s="11" t="str">
        <f>IF(V220=0," ",IF(V220-K220=0," ",V220-K220))</f>
        <v xml:space="preserve"> </v>
      </c>
      <c r="M220" s="27">
        <f>U220</f>
        <v>0</v>
      </c>
      <c r="N220" s="13">
        <f>M220-X220</f>
        <v>0</v>
      </c>
      <c r="O220" s="14" t="str">
        <f>IF(SUMIF(T220:U220,"&lt;0")&lt;&gt;0,SUMIF(T220:U220,"&lt;0")*(-1)," ")</f>
        <v xml:space="preserve"> </v>
      </c>
      <c r="P220" s="15">
        <f>AB220+AD220+AF220+AH220+AJ220+AL220+AN220+AP220+AR220+AT220+AV220+AX220+AZ220+BB220+BD220+BF220+BH220+BJ220+BL220+BN220+BP220+BR220+BT220+BV220+BX220+BZ220+CB220+CD220+CF220+CH220+CJ220+CL220+CN220+CP220+CR220+CT220+CV220+CX220+CZ220+DB220+DD220+DF220+DH220+DJ220+DL220+DN220+DP220+DR220+DT220+DV220+DX220+DZ220+EB220+ED220+EF220+EH220+EJ220+EL220+EN220+EP220+ER220+ET220+EV220+EX220+EZ220+FB220+FD220+FF220+FH220+FJ220+FL220+FN220+FP220+FR220+FT220+FV220+FX220+FZ220+GB220+GD220+GF220</f>
        <v>0</v>
      </c>
      <c r="Q220" s="99">
        <f>P220-GO220</f>
        <v>0</v>
      </c>
      <c r="R220" s="102">
        <f>ROUNDUP(COUNTIF(T220:U220,"&gt; 0")/2,0)</f>
        <v>0</v>
      </c>
      <c r="S220" s="17" t="str">
        <f>IF(R220=0,"-",IF(R220-X220&gt;8,M220/(8+X220),M220/R220))</f>
        <v>-</v>
      </c>
      <c r="T220" s="102" t="str">
        <f>IFERROR(VLOOKUP(D220,'Ласт турнир'!A$2:C$129,2,FALSE),"")</f>
        <v/>
      </c>
      <c r="U220" s="14">
        <f>IFERROR(VLOOKUP(D220,'Ласт турнир'!A$2:C$129,3,FALSE),0)</f>
        <v>0</v>
      </c>
      <c r="V220" s="176"/>
      <c r="W220" s="177" t="str">
        <f>IF(GP220=0," ",IF(GP220-V220=0," ",GP220-V220))</f>
        <v xml:space="preserve"> </v>
      </c>
      <c r="X220" s="178"/>
    </row>
    <row r="221" spans="3:24" x14ac:dyDescent="0.25">
      <c r="C221" s="168">
        <f>C220+1</f>
        <v>140</v>
      </c>
      <c r="D221" s="3" t="s">
        <v>49</v>
      </c>
      <c r="E221" s="7">
        <v>3.5</v>
      </c>
      <c r="F221" s="26" t="s">
        <v>808</v>
      </c>
      <c r="G221" s="29" t="str">
        <f>TEXT(E221,"0,0") &amp; F221</f>
        <v>3,5*</v>
      </c>
      <c r="H221" s="2">
        <f>IF(M221&gt;0,1,0)</f>
        <v>0</v>
      </c>
      <c r="I221" s="2">
        <f>IF(F221="",E221,E221+0.1)</f>
        <v>3.6</v>
      </c>
      <c r="J221" s="12"/>
      <c r="K221" s="18" t="str">
        <f>IF(M221 &gt; 0, K220+1, "n/a")</f>
        <v>n/a</v>
      </c>
      <c r="L221" s="11" t="str">
        <f>IF(V221=0," ",IF(V221-K221=0," ",V221-K221))</f>
        <v xml:space="preserve"> </v>
      </c>
      <c r="M221" s="27">
        <f>U221</f>
        <v>0</v>
      </c>
      <c r="N221" s="13">
        <f>M221-X221</f>
        <v>0</v>
      </c>
      <c r="O221" s="14" t="str">
        <f>IF(SUMIF(T221:U221,"&lt;0")&lt;&gt;0,SUMIF(T221:U221,"&lt;0")*(-1)," ")</f>
        <v xml:space="preserve"> </v>
      </c>
      <c r="P221" s="15">
        <f>AB221+AD221+AF221+AH221+AJ221+AL221+AN221+AP221+AR221+AT221+AV221+AX221+AZ221+BB221+BD221+BF221+BH221+BJ221+BL221+BN221+BP221+BR221+BT221+BV221+BX221+BZ221+CB221+CD221+CF221+CH221+CJ221+CL221+CN221+CP221+CR221+CT221+CV221+CX221+CZ221+DB221+DD221+DF221+DH221+DJ221+DL221+DN221+DP221+DR221+DT221+DV221+DX221+DZ221+EB221+ED221+EF221+EH221+EJ221+EL221+EN221+EP221+ER221+ET221+EV221+EX221+EZ221+FB221+FD221+FF221+FH221+FJ221+FL221+FN221+FP221+FR221+FT221+FV221+FX221+FZ221+GB221+GD221+GF221</f>
        <v>0</v>
      </c>
      <c r="Q221" s="99">
        <f>P221-GO221</f>
        <v>0</v>
      </c>
      <c r="R221" s="102">
        <f>ROUNDUP(COUNTIF(T221:U221,"&gt; 0")/2,0)</f>
        <v>0</v>
      </c>
      <c r="S221" s="17" t="str">
        <f>IF(R221=0,"-",IF(R221-X221&gt;8,M221/(8+X221),M221/R221))</f>
        <v>-</v>
      </c>
      <c r="T221" s="102" t="str">
        <f>IFERROR(VLOOKUP(D221,'Ласт турнир'!A$2:C$129,2,FALSE),"")</f>
        <v/>
      </c>
      <c r="U221" s="14">
        <f>IFERROR(VLOOKUP(D221,'Ласт турнир'!A$2:C$129,3,FALSE),0)</f>
        <v>0</v>
      </c>
      <c r="V221" s="176"/>
      <c r="W221" s="177" t="str">
        <f>IF(GP221=0," ",IF(GP221-V221=0," ",GP221-V221))</f>
        <v xml:space="preserve"> </v>
      </c>
      <c r="X221" s="178"/>
    </row>
    <row r="222" spans="3:24" x14ac:dyDescent="0.25">
      <c r="C222" s="168">
        <f>C221+1</f>
        <v>141</v>
      </c>
      <c r="D222" s="3" t="s">
        <v>759</v>
      </c>
      <c r="E222" s="7">
        <v>3.5</v>
      </c>
      <c r="F222" s="26" t="s">
        <v>808</v>
      </c>
      <c r="G222" s="29" t="str">
        <f>TEXT(E222,"0,0") &amp; F222</f>
        <v>3,5*</v>
      </c>
      <c r="H222" s="2">
        <f>IF(M222&gt;0,1,0)</f>
        <v>0</v>
      </c>
      <c r="I222" s="2">
        <f>IF(F222="",E222,E222+0.1)</f>
        <v>3.6</v>
      </c>
      <c r="J222" s="12"/>
      <c r="K222" s="18" t="str">
        <f>IF(M222 &gt; 0, K221+1, "n/a")</f>
        <v>n/a</v>
      </c>
      <c r="L222" s="11" t="str">
        <f>IF(V222=0," ",IF(V222-K222=0," ",V222-K222))</f>
        <v xml:space="preserve"> </v>
      </c>
      <c r="M222" s="27">
        <f>U222</f>
        <v>0</v>
      </c>
      <c r="N222" s="13">
        <f>M222-X222</f>
        <v>0</v>
      </c>
      <c r="O222" s="14" t="str">
        <f>IF(SUMIF(T222:U222,"&lt;0")&lt;&gt;0,SUMIF(T222:U222,"&lt;0")*(-1)," ")</f>
        <v xml:space="preserve"> </v>
      </c>
      <c r="P222" s="15">
        <f>AB222+AD222+AF222+AH222+AJ222+AL222+AN222+AP222+AR222+AT222+AV222+AX222+AZ222+BB222+BD222+BF222+BH222+BJ222+BL222+BN222+BP222+BR222+BT222+BV222+BX222+BZ222+CB222+CD222+CF222+CH222+CJ222+CL222+CN222+CP222+CR222+CT222+CV222+CX222+CZ222+DB222+DD222+DF222+DH222+DJ222+DL222+DN222+DP222+DR222+DT222+DV222+DX222+DZ222+EB222+ED222+EF222+EH222+EJ222+EL222+EN222+EP222+ER222+ET222+EV222+EX222+EZ222+FB222+FD222+FF222+FH222+FJ222+FL222+FN222+FP222+FR222+FT222+FV222+FX222+FZ222+GB222+GD222+GF222</f>
        <v>0</v>
      </c>
      <c r="Q222" s="99">
        <f>P222-GO222</f>
        <v>0</v>
      </c>
      <c r="R222" s="102">
        <f>ROUNDUP(COUNTIF(T222:U222,"&gt; 0")/2,0)</f>
        <v>0</v>
      </c>
      <c r="S222" s="17" t="str">
        <f>IF(R222=0,"-",IF(R222-X222&gt;8,M222/(8+X222),M222/R222))</f>
        <v>-</v>
      </c>
      <c r="T222" s="102" t="str">
        <f>IFERROR(VLOOKUP(D222,'Ласт турнир'!A$2:C$129,2,FALSE),"")</f>
        <v/>
      </c>
      <c r="U222" s="14">
        <f>IFERROR(VLOOKUP(D222,'Ласт турнир'!A$2:C$129,3,FALSE),0)</f>
        <v>0</v>
      </c>
      <c r="V222" s="176"/>
      <c r="W222" s="177" t="str">
        <f>IF(GP222=0," ",IF(GP222-V222=0," ",GP222-V222))</f>
        <v xml:space="preserve"> </v>
      </c>
      <c r="X222" s="178"/>
    </row>
    <row r="223" spans="3:24" x14ac:dyDescent="0.25">
      <c r="C223" s="168">
        <f>C222+1</f>
        <v>142</v>
      </c>
      <c r="D223" s="3" t="s">
        <v>248</v>
      </c>
      <c r="E223" s="7">
        <v>3.5</v>
      </c>
      <c r="F223" s="26" t="s">
        <v>808</v>
      </c>
      <c r="G223" s="29" t="str">
        <f>TEXT(E223,"0,0") &amp; F223</f>
        <v>3,5*</v>
      </c>
      <c r="H223" s="2">
        <f>IF(M223&gt;0,1,0)</f>
        <v>0</v>
      </c>
      <c r="I223" s="2">
        <f>IF(F223="",E223,E223+0.1)</f>
        <v>3.6</v>
      </c>
      <c r="J223" s="12"/>
      <c r="K223" s="18" t="str">
        <f>IF(M223 &gt; 0, K222+1, "n/a")</f>
        <v>n/a</v>
      </c>
      <c r="L223" s="11" t="str">
        <f>IF(V223=0," ",IF(V223-K223=0," ",V223-K223))</f>
        <v xml:space="preserve"> </v>
      </c>
      <c r="M223" s="27">
        <f>U223</f>
        <v>0</v>
      </c>
      <c r="N223" s="13">
        <f>M223-X223</f>
        <v>0</v>
      </c>
      <c r="O223" s="14" t="str">
        <f>IF(SUMIF(T223:U223,"&lt;0")&lt;&gt;0,SUMIF(T223:U223,"&lt;0")*(-1)," ")</f>
        <v xml:space="preserve"> </v>
      </c>
      <c r="P223" s="15">
        <f>AB223+AD223+AF223+AH223+AJ223+AL223+AN223+AP223+AR223+AT223+AV223+AX223+AZ223+BB223+BD223+BF223+BH223+BJ223+BL223+BN223+BP223+BR223+BT223+BV223+BX223+BZ223+CB223+CD223+CF223+CH223+CJ223+CL223+CN223+CP223+CR223+CT223+CV223+CX223+CZ223+DB223+DD223+DF223+DH223+DJ223+DL223+DN223+DP223+DR223+DT223+DV223+DX223+DZ223+EB223+ED223+EF223+EH223+EJ223+EL223+EN223+EP223+ER223+ET223+EV223+EX223+EZ223+FB223+FD223+FF223+FH223+FJ223+FL223+FN223+FP223+FR223+FT223+FV223+FX223+FZ223+GB223+GD223+GF223</f>
        <v>0</v>
      </c>
      <c r="Q223" s="99">
        <f>P223-GO223</f>
        <v>0</v>
      </c>
      <c r="R223" s="102">
        <f>ROUNDUP(COUNTIF(T223:U223,"&gt; 0")/2,0)</f>
        <v>0</v>
      </c>
      <c r="S223" s="17" t="str">
        <f>IF(R223=0,"-",IF(R223-X223&gt;8,M223/(8+X223),M223/R223))</f>
        <v>-</v>
      </c>
      <c r="T223" s="102" t="str">
        <f>IFERROR(VLOOKUP(D223,'Ласт турнир'!A$2:C$129,2,FALSE),"")</f>
        <v/>
      </c>
      <c r="U223" s="14">
        <f>IFERROR(VLOOKUP(D223,'Ласт турнир'!A$2:C$129,3,FALSE),0)</f>
        <v>0</v>
      </c>
      <c r="V223" s="176"/>
      <c r="W223" s="177" t="str">
        <f>IF(GP223=0," ",IF(GP223-V223=0," ",GP223-V223))</f>
        <v xml:space="preserve"> </v>
      </c>
      <c r="X223" s="178"/>
    </row>
    <row r="224" spans="3:24" x14ac:dyDescent="0.25">
      <c r="C224" s="168">
        <f>C223+1</f>
        <v>143</v>
      </c>
      <c r="D224" s="3" t="s">
        <v>225</v>
      </c>
      <c r="E224" s="7">
        <v>3.5</v>
      </c>
      <c r="F224" s="26" t="s">
        <v>808</v>
      </c>
      <c r="G224" s="29" t="str">
        <f>TEXT(E224,"0,0") &amp; F224</f>
        <v>3,5*</v>
      </c>
      <c r="H224" s="2">
        <f>IF(M224&gt;0,1,0)</f>
        <v>0</v>
      </c>
      <c r="I224" s="2">
        <f>IF(F224="",E224,E224+0.1)</f>
        <v>3.6</v>
      </c>
      <c r="J224" s="12"/>
      <c r="K224" s="18" t="str">
        <f>IF(M224 &gt; 0, K223+1, "n/a")</f>
        <v>n/a</v>
      </c>
      <c r="L224" s="11" t="str">
        <f>IF(V224=0," ",IF(V224-K224=0," ",V224-K224))</f>
        <v xml:space="preserve"> </v>
      </c>
      <c r="M224" s="27">
        <f>U224</f>
        <v>0</v>
      </c>
      <c r="N224" s="13">
        <f>M224-X224</f>
        <v>0</v>
      </c>
      <c r="O224" s="14" t="str">
        <f>IF(SUMIF(T224:U224,"&lt;0")&lt;&gt;0,SUMIF(T224:U224,"&lt;0")*(-1)," ")</f>
        <v xml:space="preserve"> </v>
      </c>
      <c r="P224" s="15">
        <f>AB224+AD224+AF224+AH224+AJ224+AL224+AN224+AP224+AR224+AT224+AV224+AX224+AZ224+BB224+BD224+BF224+BH224+BJ224+BL224+BN224+BP224+BR224+BT224+BV224+BX224+BZ224+CB224+CD224+CF224+CH224+CJ224+CL224+CN224+CP224+CR224+CT224+CV224+CX224+CZ224+DB224+DD224+DF224+DH224+DJ224+DL224+DN224+DP224+DR224+DT224+DV224+DX224+DZ224+EB224+ED224+EF224+EH224+EJ224+EL224+EN224+EP224+ER224+ET224+EV224+EX224+EZ224+FB224+FD224+FF224+FH224+FJ224+FL224+FN224+FP224+FR224+FT224+FV224+FX224+FZ224+GB224+GD224+GF224</f>
        <v>0</v>
      </c>
      <c r="Q224" s="99">
        <f>P224-GO224</f>
        <v>0</v>
      </c>
      <c r="R224" s="102">
        <f>ROUNDUP(COUNTIF(T224:U224,"&gt; 0")/2,0)</f>
        <v>0</v>
      </c>
      <c r="S224" s="17" t="str">
        <f>IF(R224=0,"-",IF(R224-X224&gt;8,M224/(8+X224),M224/R224))</f>
        <v>-</v>
      </c>
      <c r="T224" s="102" t="str">
        <f>IFERROR(VLOOKUP(D224,'Ласт турнир'!A$2:C$129,2,FALSE),"")</f>
        <v/>
      </c>
      <c r="U224" s="14">
        <f>IFERROR(VLOOKUP(D224,'Ласт турнир'!A$2:C$129,3,FALSE),0)</f>
        <v>0</v>
      </c>
      <c r="V224" s="176"/>
      <c r="W224" s="177" t="str">
        <f>IF(GP224=0," ",IF(GP224-V224=0," ",GP224-V224))</f>
        <v xml:space="preserve"> </v>
      </c>
      <c r="X224" s="178"/>
    </row>
    <row r="225" spans="3:24" x14ac:dyDescent="0.25">
      <c r="C225" s="168">
        <f>C224+1</f>
        <v>144</v>
      </c>
      <c r="D225" s="3" t="s">
        <v>330</v>
      </c>
      <c r="E225" s="7">
        <v>3.5</v>
      </c>
      <c r="F225" s="26" t="s">
        <v>808</v>
      </c>
      <c r="G225" s="29" t="str">
        <f>TEXT(E225,"0,0") &amp; F225</f>
        <v>3,5*</v>
      </c>
      <c r="H225" s="2">
        <f>IF(M225&gt;0,1,0)</f>
        <v>0</v>
      </c>
      <c r="I225" s="2">
        <f>IF(F225="",E225,E225+0.1)</f>
        <v>3.6</v>
      </c>
      <c r="J225" s="12"/>
      <c r="K225" s="18" t="str">
        <f>IF(M225 &gt; 0, K224+1, "n/a")</f>
        <v>n/a</v>
      </c>
      <c r="L225" s="11" t="str">
        <f>IF(V225=0," ",IF(V225-K225=0," ",V225-K225))</f>
        <v xml:space="preserve"> </v>
      </c>
      <c r="M225" s="27">
        <f>U225</f>
        <v>0</v>
      </c>
      <c r="N225" s="13">
        <f>M225-X225</f>
        <v>0</v>
      </c>
      <c r="O225" s="14" t="str">
        <f>IF(SUMIF(T225:U225,"&lt;0")&lt;&gt;0,SUMIF(T225:U225,"&lt;0")*(-1)," ")</f>
        <v xml:space="preserve"> </v>
      </c>
      <c r="P225" s="15">
        <f>AB225+AD225+AF225+AH225+AJ225+AL225+AN225+AP225+AR225+AT225+AV225+AX225+AZ225+BB225+BD225+BF225+BH225+BJ225+BL225+BN225+BP225+BR225+BT225+BV225+BX225+BZ225+CB225+CD225+CF225+CH225+CJ225+CL225+CN225+CP225+CR225+CT225+CV225+CX225+CZ225+DB225+DD225+DF225+DH225+DJ225+DL225+DN225+DP225+DR225+DT225+DV225+DX225+DZ225+EB225+ED225+EF225+EH225+EJ225+EL225+EN225+EP225+ER225+ET225+EV225+EX225+EZ225+FB225+FD225+FF225+FH225+FJ225+FL225+FN225+FP225+FR225+FT225+FV225+FX225+FZ225+GB225+GD225+GF225</f>
        <v>0</v>
      </c>
      <c r="Q225" s="99">
        <f>P225-GO225</f>
        <v>0</v>
      </c>
      <c r="R225" s="102">
        <f>ROUNDUP(COUNTIF(T225:U225,"&gt; 0")/2,0)</f>
        <v>0</v>
      </c>
      <c r="S225" s="17" t="str">
        <f>IF(R225=0,"-",IF(R225-X225&gt;8,M225/(8+X225),M225/R225))</f>
        <v>-</v>
      </c>
      <c r="T225" s="102" t="str">
        <f>IFERROR(VLOOKUP(D225,'Ласт турнир'!A$2:C$129,2,FALSE),"")</f>
        <v/>
      </c>
      <c r="U225" s="14">
        <f>IFERROR(VLOOKUP(D225,'Ласт турнир'!A$2:C$129,3,FALSE),0)</f>
        <v>0</v>
      </c>
      <c r="V225" s="176"/>
      <c r="W225" s="177" t="str">
        <f>IF(GP225=0," ",IF(GP225-V225=0," ",GP225-V225))</f>
        <v xml:space="preserve"> </v>
      </c>
      <c r="X225" s="178"/>
    </row>
    <row r="226" spans="3:24" x14ac:dyDescent="0.25">
      <c r="C226" s="168">
        <f>C225+1</f>
        <v>145</v>
      </c>
      <c r="D226" s="3" t="s">
        <v>238</v>
      </c>
      <c r="E226" s="7">
        <v>3.5</v>
      </c>
      <c r="F226" s="26" t="s">
        <v>808</v>
      </c>
      <c r="G226" s="29" t="str">
        <f>TEXT(E226,"0,0") &amp; F226</f>
        <v>3,5*</v>
      </c>
      <c r="H226" s="2">
        <f>IF(M226&gt;0,1,0)</f>
        <v>0</v>
      </c>
      <c r="I226" s="2">
        <f>IF(F226="",E226,E226+0.1)</f>
        <v>3.6</v>
      </c>
      <c r="J226" s="12"/>
      <c r="K226" s="18" t="str">
        <f>IF(M226 &gt; 0, K225+1, "n/a")</f>
        <v>n/a</v>
      </c>
      <c r="L226" s="11" t="str">
        <f>IF(V226=0," ",IF(V226-K226=0," ",V226-K226))</f>
        <v xml:space="preserve"> </v>
      </c>
      <c r="M226" s="27">
        <f>U226</f>
        <v>0</v>
      </c>
      <c r="N226" s="13">
        <f>M226-X226</f>
        <v>0</v>
      </c>
      <c r="O226" s="14" t="str">
        <f>IF(SUMIF(T226:U226,"&lt;0")&lt;&gt;0,SUMIF(T226:U226,"&lt;0")*(-1)," ")</f>
        <v xml:space="preserve"> </v>
      </c>
      <c r="P226" s="15">
        <f>AB226+AD226+AF226+AH226+AJ226+AL226+AN226+AP226+AR226+AT226+AV226+AX226+AZ226+BB226+BD226+BF226+BH226+BJ226+BL226+BN226+BP226+BR226+BT226+BV226+BX226+BZ226+CB226+CD226+CF226+CH226+CJ226+CL226+CN226+CP226+CR226+CT226+CV226+CX226+CZ226+DB226+DD226+DF226+DH226+DJ226+DL226+DN226+DP226+DR226+DT226+DV226+DX226+DZ226+EB226+ED226+EF226+EH226+EJ226+EL226+EN226+EP226+ER226+ET226+EV226+EX226+EZ226+FB226+FD226+FF226+FH226+FJ226+FL226+FN226+FP226+FR226+FT226+FV226+FX226+FZ226+GB226+GD226+GF226</f>
        <v>0</v>
      </c>
      <c r="Q226" s="99">
        <f>P226-GO226</f>
        <v>0</v>
      </c>
      <c r="R226" s="102">
        <f>ROUNDUP(COUNTIF(T226:U226,"&gt; 0")/2,0)</f>
        <v>0</v>
      </c>
      <c r="S226" s="17" t="str">
        <f>IF(R226=0,"-",IF(R226-X226&gt;8,M226/(8+X226),M226/R226))</f>
        <v>-</v>
      </c>
      <c r="T226" s="102" t="str">
        <f>IFERROR(VLOOKUP(D226,'Ласт турнир'!A$2:C$129,2,FALSE),"")</f>
        <v/>
      </c>
      <c r="U226" s="14">
        <f>IFERROR(VLOOKUP(D226,'Ласт турнир'!A$2:C$129,3,FALSE),0)</f>
        <v>0</v>
      </c>
      <c r="V226" s="176"/>
      <c r="W226" s="177" t="str">
        <f>IF(GP226=0," ",IF(GP226-V226=0," ",GP226-V226))</f>
        <v xml:space="preserve"> </v>
      </c>
      <c r="X226" s="178"/>
    </row>
    <row r="227" spans="3:24" x14ac:dyDescent="0.25">
      <c r="C227" s="168">
        <f>C226+1</f>
        <v>146</v>
      </c>
      <c r="D227" s="3" t="s">
        <v>34</v>
      </c>
      <c r="E227" s="7">
        <v>3.5</v>
      </c>
      <c r="F227" s="26" t="s">
        <v>808</v>
      </c>
      <c r="G227" s="29" t="str">
        <f>TEXT(E227,"0,0") &amp; F227</f>
        <v>3,5*</v>
      </c>
      <c r="H227" s="2">
        <f>IF(M227&gt;0,1,0)</f>
        <v>0</v>
      </c>
      <c r="I227" s="2">
        <f>IF(F227="",E227,E227+0.1)</f>
        <v>3.6</v>
      </c>
      <c r="J227" s="12"/>
      <c r="K227" s="18" t="str">
        <f>IF(M227 &gt; 0, K226+1, "n/a")</f>
        <v>n/a</v>
      </c>
      <c r="L227" s="11" t="str">
        <f>IF(V227=0," ",IF(V227-K227=0," ",V227-K227))</f>
        <v xml:space="preserve"> </v>
      </c>
      <c r="M227" s="27">
        <f>U227</f>
        <v>0</v>
      </c>
      <c r="N227" s="13">
        <f>M227-X227</f>
        <v>0</v>
      </c>
      <c r="O227" s="14" t="str">
        <f>IF(SUMIF(T227:U227,"&lt;0")&lt;&gt;0,SUMIF(T227:U227,"&lt;0")*(-1)," ")</f>
        <v xml:space="preserve"> </v>
      </c>
      <c r="P227" s="15">
        <f>AB227+AD227+AF227+AH227+AJ227+AL227+AN227+AP227+AR227+AT227+AV227+AX227+AZ227+BB227+BD227+BF227+BH227+BJ227+BL227+BN227+BP227+BR227+BT227+BV227+BX227+BZ227+CB227+CD227+CF227+CH227+CJ227+CL227+CN227+CP227+CR227+CT227+CV227+CX227+CZ227+DB227+DD227+DF227+DH227+DJ227+DL227+DN227+DP227+DR227+DT227+DV227+DX227+DZ227+EB227+ED227+EF227+EH227+EJ227+EL227+EN227+EP227+ER227+ET227+EV227+EX227+EZ227+FB227+FD227+FF227+FH227+FJ227+FL227+FN227+FP227+FR227+FT227+FV227+FX227+FZ227+GB227+GD227+GF227</f>
        <v>0</v>
      </c>
      <c r="Q227" s="99">
        <f>P227-GO227</f>
        <v>0</v>
      </c>
      <c r="R227" s="102">
        <f>ROUNDUP(COUNTIF(T227:U227,"&gt; 0")/2,0)</f>
        <v>0</v>
      </c>
      <c r="S227" s="17" t="str">
        <f>IF(R227=0,"-",IF(R227-X227&gt;8,M227/(8+X227),M227/R227))</f>
        <v>-</v>
      </c>
      <c r="T227" s="102" t="str">
        <f>IFERROR(VLOOKUP(D227,'Ласт турнир'!A$2:C$129,2,FALSE),"")</f>
        <v/>
      </c>
      <c r="U227" s="14">
        <f>IFERROR(VLOOKUP(D227,'Ласт турнир'!A$2:C$129,3,FALSE),0)</f>
        <v>0</v>
      </c>
      <c r="V227" s="176"/>
      <c r="W227" s="177" t="str">
        <f>IF(GP227=0," ",IF(GP227-V227=0," ",GP227-V227))</f>
        <v xml:space="preserve"> </v>
      </c>
      <c r="X227" s="178"/>
    </row>
    <row r="228" spans="3:24" x14ac:dyDescent="0.25">
      <c r="C228" s="168">
        <f>C227+1</f>
        <v>147</v>
      </c>
      <c r="D228" s="3" t="s">
        <v>37</v>
      </c>
      <c r="E228" s="7">
        <v>3.5</v>
      </c>
      <c r="F228" s="26" t="s">
        <v>808</v>
      </c>
      <c r="G228" s="29" t="str">
        <f>TEXT(E228,"0,0") &amp; F228</f>
        <v>3,5*</v>
      </c>
      <c r="H228" s="2">
        <f>IF(M228&gt;0,1,0)</f>
        <v>0</v>
      </c>
      <c r="I228" s="2">
        <f>IF(F228="",E228,E228+0.1)</f>
        <v>3.6</v>
      </c>
      <c r="J228" s="12"/>
      <c r="K228" s="18" t="str">
        <f>IF(M228 &gt; 0, K227+1, "n/a")</f>
        <v>n/a</v>
      </c>
      <c r="L228" s="11" t="str">
        <f>IF(V228=0," ",IF(V228-K228=0," ",V228-K228))</f>
        <v xml:space="preserve"> </v>
      </c>
      <c r="M228" s="27">
        <f>U228</f>
        <v>0</v>
      </c>
      <c r="N228" s="13">
        <f>M228-X228</f>
        <v>0</v>
      </c>
      <c r="O228" s="14" t="str">
        <f>IF(SUMIF(T228:U228,"&lt;0")&lt;&gt;0,SUMIF(T228:U228,"&lt;0")*(-1)," ")</f>
        <v xml:space="preserve"> </v>
      </c>
      <c r="P228" s="15">
        <f>AB228+AD228+AF228+AH228+AJ228+AL228+AN228+AP228+AR228+AT228+AV228+AX228+AZ228+BB228+BD228+BF228+BH228+BJ228+BL228+BN228+BP228+BR228+BT228+BV228+BX228+BZ228+CB228+CD228+CF228+CH228+CJ228+CL228+CN228+CP228+CR228+CT228+CV228+CX228+CZ228+DB228+DD228+DF228+DH228+DJ228+DL228+DN228+DP228+DR228+DT228+DV228+DX228+DZ228+EB228+ED228+EF228+EH228+EJ228+EL228+EN228+EP228+ER228+ET228+EV228+EX228+EZ228+FB228+FD228+FF228+FH228+FJ228+FL228+FN228+FP228+FR228+FT228+FV228+FX228+FZ228+GB228+GD228+GF228</f>
        <v>0</v>
      </c>
      <c r="Q228" s="99">
        <f>P228-GO228</f>
        <v>0</v>
      </c>
      <c r="R228" s="102">
        <f>ROUNDUP(COUNTIF(T228:U228,"&gt; 0")/2,0)</f>
        <v>0</v>
      </c>
      <c r="S228" s="17" t="str">
        <f>IF(R228=0,"-",IF(R228-X228&gt;8,M228/(8+X228),M228/R228))</f>
        <v>-</v>
      </c>
      <c r="T228" s="102" t="str">
        <f>IFERROR(VLOOKUP(D228,'Ласт турнир'!A$2:C$129,2,FALSE),"")</f>
        <v/>
      </c>
      <c r="U228" s="14">
        <f>IFERROR(VLOOKUP(D228,'Ласт турнир'!A$2:C$129,3,FALSE),0)</f>
        <v>0</v>
      </c>
      <c r="V228" s="176"/>
      <c r="W228" s="177" t="str">
        <f>IF(GP228=0," ",IF(GP228-V228=0," ",GP228-V228))</f>
        <v xml:space="preserve"> </v>
      </c>
      <c r="X228" s="178"/>
    </row>
    <row r="229" spans="3:24" x14ac:dyDescent="0.25">
      <c r="C229" s="168">
        <f>C228+1</f>
        <v>148</v>
      </c>
      <c r="D229" s="3" t="s">
        <v>29</v>
      </c>
      <c r="E229" s="7">
        <v>3.5</v>
      </c>
      <c r="F229" s="26" t="s">
        <v>808</v>
      </c>
      <c r="G229" s="29" t="str">
        <f>TEXT(E229,"0,0") &amp; F229</f>
        <v>3,5*</v>
      </c>
      <c r="H229" s="2">
        <f>IF(M229&gt;0,1,0)</f>
        <v>0</v>
      </c>
      <c r="I229" s="2">
        <f>IF(F229="",E229,E229+0.1)</f>
        <v>3.6</v>
      </c>
      <c r="J229" s="12"/>
      <c r="K229" s="18" t="str">
        <f>IF(M229 &gt; 0, K228+1, "n/a")</f>
        <v>n/a</v>
      </c>
      <c r="L229" s="11" t="str">
        <f>IF(V229=0," ",IF(V229-K229=0," ",V229-K229))</f>
        <v xml:space="preserve"> </v>
      </c>
      <c r="M229" s="27">
        <f>U229</f>
        <v>0</v>
      </c>
      <c r="N229" s="13">
        <f>M229-X229</f>
        <v>0</v>
      </c>
      <c r="O229" s="14" t="str">
        <f>IF(SUMIF(T229:U229,"&lt;0")&lt;&gt;0,SUMIF(T229:U229,"&lt;0")*(-1)," ")</f>
        <v xml:space="preserve"> </v>
      </c>
      <c r="P229" s="15">
        <f>AB229+AD229+AF229+AH229+AJ229+AL229+AN229+AP229+AR229+AT229+AV229+AX229+AZ229+BB229+BD229+BF229+BH229+BJ229+BL229+BN229+BP229+BR229+BT229+BV229+BX229+BZ229+CB229+CD229+CF229+CH229+CJ229+CL229+CN229+CP229+CR229+CT229+CV229+CX229+CZ229+DB229+DD229+DF229+DH229+DJ229+DL229+DN229+DP229+DR229+DT229+DV229+DX229+DZ229+EB229+ED229+EF229+EH229+EJ229+EL229+EN229+EP229+ER229+ET229+EV229+EX229+EZ229+FB229+FD229+FF229+FH229+FJ229+FL229+FN229+FP229+FR229+FT229+FV229+FX229+FZ229+GB229+GD229+GF229</f>
        <v>0</v>
      </c>
      <c r="Q229" s="99">
        <f>P229-GO229</f>
        <v>0</v>
      </c>
      <c r="R229" s="102">
        <f>ROUNDUP(COUNTIF(T229:U229,"&gt; 0")/2,0)</f>
        <v>0</v>
      </c>
      <c r="S229" s="17" t="str">
        <f>IF(R229=0,"-",IF(R229-X229&gt;8,M229/(8+X229),M229/R229))</f>
        <v>-</v>
      </c>
      <c r="T229" s="102" t="str">
        <f>IFERROR(VLOOKUP(D229,'Ласт турнир'!A$2:C$129,2,FALSE),"")</f>
        <v/>
      </c>
      <c r="U229" s="14">
        <f>IFERROR(VLOOKUP(D229,'Ласт турнир'!A$2:C$129,3,FALSE),0)</f>
        <v>0</v>
      </c>
      <c r="V229" s="176"/>
      <c r="W229" s="177" t="str">
        <f>IF(GP229=0," ",IF(GP229-V229=0," ",GP229-V229))</f>
        <v xml:space="preserve"> </v>
      </c>
      <c r="X229" s="178"/>
    </row>
    <row r="230" spans="3:24" x14ac:dyDescent="0.25">
      <c r="C230" s="168">
        <f>C229+1</f>
        <v>149</v>
      </c>
      <c r="D230" s="3" t="s">
        <v>297</v>
      </c>
      <c r="E230" s="7">
        <v>3.5</v>
      </c>
      <c r="F230" s="26" t="s">
        <v>808</v>
      </c>
      <c r="G230" s="29" t="str">
        <f>TEXT(E230,"0,0") &amp; F230</f>
        <v>3,5*</v>
      </c>
      <c r="H230" s="2">
        <f>IF(M230&gt;0,1,0)</f>
        <v>0</v>
      </c>
      <c r="I230" s="2">
        <f>IF(F230="",E230,E230+0.1)</f>
        <v>3.6</v>
      </c>
      <c r="J230" s="12"/>
      <c r="K230" s="18" t="str">
        <f>IF(M230 &gt; 0, K229+1, "n/a")</f>
        <v>n/a</v>
      </c>
      <c r="L230" s="11" t="str">
        <f>IF(V230=0," ",IF(V230-K230=0," ",V230-K230))</f>
        <v xml:space="preserve"> </v>
      </c>
      <c r="M230" s="27">
        <f>U230</f>
        <v>0</v>
      </c>
      <c r="N230" s="13">
        <f>M230-X230</f>
        <v>0</v>
      </c>
      <c r="O230" s="14" t="str">
        <f>IF(SUMIF(T230:U230,"&lt;0")&lt;&gt;0,SUMIF(T230:U230,"&lt;0")*(-1)," ")</f>
        <v xml:space="preserve"> </v>
      </c>
      <c r="P230" s="15">
        <f>AB230+AD230+AF230+AH230+AJ230+AL230+AN230+AP230+AR230+AT230+AV230+AX230+AZ230+BB230+BD230+BF230+BH230+BJ230+BL230+BN230+BP230+BR230+BT230+BV230+BX230+BZ230+CB230+CD230+CF230+CH230+CJ230+CL230+CN230+CP230+CR230+CT230+CV230+CX230+CZ230+DB230+DD230+DF230+DH230+DJ230+DL230+DN230+DP230+DR230+DT230+DV230+DX230+DZ230+EB230+ED230+EF230+EH230+EJ230+EL230+EN230+EP230+ER230+ET230+EV230+EX230+EZ230+FB230+FD230+FF230+FH230+FJ230+FL230+FN230+FP230+FR230+FT230+FV230+FX230+FZ230+GB230+GD230+GF230</f>
        <v>0</v>
      </c>
      <c r="Q230" s="99">
        <f>P230-GO230</f>
        <v>0</v>
      </c>
      <c r="R230" s="102">
        <f>ROUNDUP(COUNTIF(T230:U230,"&gt; 0")/2,0)</f>
        <v>0</v>
      </c>
      <c r="S230" s="17" t="str">
        <f>IF(R230=0,"-",IF(R230-X230&gt;8,M230/(8+X230),M230/R230))</f>
        <v>-</v>
      </c>
      <c r="T230" s="102" t="str">
        <f>IFERROR(VLOOKUP(D230,'Ласт турнир'!A$2:C$129,2,FALSE),"")</f>
        <v/>
      </c>
      <c r="U230" s="14">
        <f>IFERROR(VLOOKUP(D230,'Ласт турнир'!A$2:C$129,3,FALSE),0)</f>
        <v>0</v>
      </c>
      <c r="V230" s="176"/>
      <c r="W230" s="177" t="str">
        <f>IF(GP230=0," ",IF(GP230-V230=0," ",GP230-V230))</f>
        <v xml:space="preserve"> </v>
      </c>
      <c r="X230" s="178"/>
    </row>
    <row r="231" spans="3:24" x14ac:dyDescent="0.25">
      <c r="C231" s="168">
        <f>C230+1</f>
        <v>150</v>
      </c>
      <c r="D231" s="3" t="s">
        <v>104</v>
      </c>
      <c r="E231" s="7">
        <v>3.5</v>
      </c>
      <c r="F231" s="26" t="s">
        <v>808</v>
      </c>
      <c r="G231" s="29" t="str">
        <f>TEXT(E231,"0,0") &amp; F231</f>
        <v>3,5*</v>
      </c>
      <c r="H231" s="2">
        <f>IF(M231&gt;0,1,0)</f>
        <v>0</v>
      </c>
      <c r="I231" s="2">
        <f>IF(F231="",E231,E231+0.1)</f>
        <v>3.6</v>
      </c>
      <c r="J231" s="12"/>
      <c r="K231" s="18" t="str">
        <f>IF(M231 &gt; 0, K230+1, "n/a")</f>
        <v>n/a</v>
      </c>
      <c r="L231" s="11" t="str">
        <f>IF(V231=0," ",IF(V231-K231=0," ",V231-K231))</f>
        <v xml:space="preserve"> </v>
      </c>
      <c r="M231" s="27">
        <f>U231</f>
        <v>0</v>
      </c>
      <c r="N231" s="13">
        <f>M231-X231</f>
        <v>0</v>
      </c>
      <c r="O231" s="14" t="str">
        <f>IF(SUMIF(T231:U231,"&lt;0")&lt;&gt;0,SUMIF(T231:U231,"&lt;0")*(-1)," ")</f>
        <v xml:space="preserve"> </v>
      </c>
      <c r="P231" s="15">
        <f>AB231+AD231+AF231+AH231+AJ231+AL231+AN231+AP231+AR231+AT231+AV231+AX231+AZ231+BB231+BD231+BF231+BH231+BJ231+BL231+BN231+BP231+BR231+BT231+BV231+BX231+BZ231+CB231+CD231+CF231+CH231+CJ231+CL231+CN231+CP231+CR231+CT231+CV231+CX231+CZ231+DB231+DD231+DF231+DH231+DJ231+DL231+DN231+DP231+DR231+DT231+DV231+DX231+DZ231+EB231+ED231+EF231+EH231+EJ231+EL231+EN231+EP231+ER231+ET231+EV231+EX231+EZ231+FB231+FD231+FF231+FH231+FJ231+FL231+FN231+FP231+FR231+FT231+FV231+FX231+FZ231+GB231+GD231+GF231</f>
        <v>0</v>
      </c>
      <c r="Q231" s="99">
        <f>P231-GO231</f>
        <v>0</v>
      </c>
      <c r="R231" s="102">
        <f>ROUNDUP(COUNTIF(T231:U231,"&gt; 0")/2,0)</f>
        <v>0</v>
      </c>
      <c r="S231" s="17" t="str">
        <f>IF(R231=0,"-",IF(R231-X231&gt;8,M231/(8+X231),M231/R231))</f>
        <v>-</v>
      </c>
      <c r="T231" s="102" t="str">
        <f>IFERROR(VLOOKUP(D231,'Ласт турнир'!A$2:C$129,2,FALSE),"")</f>
        <v/>
      </c>
      <c r="U231" s="14">
        <f>IFERROR(VLOOKUP(D231,'Ласт турнир'!A$2:C$129,3,FALSE),0)</f>
        <v>0</v>
      </c>
      <c r="V231" s="176"/>
      <c r="W231" s="177" t="str">
        <f>IF(GP231=0," ",IF(GP231-V231=0," ",GP231-V231))</f>
        <v xml:space="preserve"> </v>
      </c>
      <c r="X231" s="178"/>
    </row>
    <row r="232" spans="3:24" x14ac:dyDescent="0.25">
      <c r="C232" s="168">
        <f>C231+1</f>
        <v>151</v>
      </c>
      <c r="D232" s="3" t="s">
        <v>173</v>
      </c>
      <c r="E232" s="7">
        <v>3.5</v>
      </c>
      <c r="F232" s="26" t="s">
        <v>808</v>
      </c>
      <c r="G232" s="29" t="str">
        <f>TEXT(E232,"0,0") &amp; F232</f>
        <v>3,5*</v>
      </c>
      <c r="H232" s="2">
        <f>IF(M232&gt;0,1,0)</f>
        <v>0</v>
      </c>
      <c r="I232" s="2">
        <f>IF(F232="",E232,E232+0.1)</f>
        <v>3.6</v>
      </c>
      <c r="J232" s="12"/>
      <c r="K232" s="18" t="str">
        <f>IF(M232 &gt; 0, K231+1, "n/a")</f>
        <v>n/a</v>
      </c>
      <c r="L232" s="11" t="str">
        <f>IF(V232=0," ",IF(V232-K232=0," ",V232-K232))</f>
        <v xml:space="preserve"> </v>
      </c>
      <c r="M232" s="27">
        <f>U232</f>
        <v>0</v>
      </c>
      <c r="N232" s="13">
        <f>M232-X232</f>
        <v>0</v>
      </c>
      <c r="O232" s="14" t="str">
        <f>IF(SUMIF(T232:U232,"&lt;0")&lt;&gt;0,SUMIF(T232:U232,"&lt;0")*(-1)," ")</f>
        <v xml:space="preserve"> </v>
      </c>
      <c r="P232" s="15">
        <f>AB232+AD232+AF232+AH232+AJ232+AL232+AN232+AP232+AR232+AT232+AV232+AX232+AZ232+BB232+BD232+BF232+BH232+BJ232+BL232+BN232+BP232+BR232+BT232+BV232+BX232+BZ232+CB232+CD232+CF232+CH232+CJ232+CL232+CN232+CP232+CR232+CT232+CV232+CX232+CZ232+DB232+DD232+DF232+DH232+DJ232+DL232+DN232+DP232+DR232+DT232+DV232+DX232+DZ232+EB232+ED232+EF232+EH232+EJ232+EL232+EN232+EP232+ER232+ET232+EV232+EX232+EZ232+FB232+FD232+FF232+FH232+FJ232+FL232+FN232+FP232+FR232+FT232+FV232+FX232+FZ232+GB232+GD232+GF232</f>
        <v>0</v>
      </c>
      <c r="Q232" s="99">
        <f>P232-GO232</f>
        <v>0</v>
      </c>
      <c r="R232" s="102">
        <f>ROUNDUP(COUNTIF(T232:U232,"&gt; 0")/2,0)</f>
        <v>0</v>
      </c>
      <c r="S232" s="17" t="str">
        <f>IF(R232=0,"-",IF(R232-X232&gt;8,M232/(8+X232),M232/R232))</f>
        <v>-</v>
      </c>
      <c r="T232" s="102" t="str">
        <f>IFERROR(VLOOKUP(D232,'Ласт турнир'!A$2:C$129,2,FALSE),"")</f>
        <v/>
      </c>
      <c r="U232" s="14">
        <f>IFERROR(VLOOKUP(D232,'Ласт турнир'!A$2:C$129,3,FALSE),0)</f>
        <v>0</v>
      </c>
      <c r="V232" s="176"/>
      <c r="W232" s="177" t="str">
        <f>IF(GP232=0," ",IF(GP232-V232=0," ",GP232-V232))</f>
        <v xml:space="preserve"> </v>
      </c>
      <c r="X232" s="178"/>
    </row>
    <row r="233" spans="3:24" x14ac:dyDescent="0.25">
      <c r="C233" s="168">
        <f>C232+1</f>
        <v>152</v>
      </c>
      <c r="D233" s="3" t="s">
        <v>216</v>
      </c>
      <c r="E233" s="7">
        <v>3.5</v>
      </c>
      <c r="F233" s="26" t="s">
        <v>808</v>
      </c>
      <c r="G233" s="29" t="str">
        <f>TEXT(E233,"0,0") &amp; F233</f>
        <v>3,5*</v>
      </c>
      <c r="H233" s="2">
        <f>IF(M233&gt;0,1,0)</f>
        <v>0</v>
      </c>
      <c r="I233" s="2">
        <f>IF(F233="",E233,E233+0.1)</f>
        <v>3.6</v>
      </c>
      <c r="J233" s="12"/>
      <c r="K233" s="18" t="str">
        <f>IF(M233 &gt; 0, K232+1, "n/a")</f>
        <v>n/a</v>
      </c>
      <c r="L233" s="11" t="str">
        <f>IF(V233=0," ",IF(V233-K233=0," ",V233-K233))</f>
        <v xml:space="preserve"> </v>
      </c>
      <c r="M233" s="27">
        <f>U233</f>
        <v>0</v>
      </c>
      <c r="N233" s="13">
        <f>M233-X233</f>
        <v>0</v>
      </c>
      <c r="O233" s="14" t="str">
        <f>IF(SUMIF(T233:U233,"&lt;0")&lt;&gt;0,SUMIF(T233:U233,"&lt;0")*(-1)," ")</f>
        <v xml:space="preserve"> </v>
      </c>
      <c r="P233" s="15">
        <f>AB233+AD233+AF233+AH233+AJ233+AL233+AN233+AP233+AR233+AT233+AV233+AX233+AZ233+BB233+BD233+BF233+BH233+BJ233+BL233+BN233+BP233+BR233+BT233+BV233+BX233+BZ233+CB233+CD233+CF233+CH233+CJ233+CL233+CN233+CP233+CR233+CT233+CV233+CX233+CZ233+DB233+DD233+DF233+DH233+DJ233+DL233+DN233+DP233+DR233+DT233+DV233+DX233+DZ233+EB233+ED233+EF233+EH233+EJ233+EL233+EN233+EP233+ER233+ET233+EV233+EX233+EZ233+FB233+FD233+FF233+FH233+FJ233+FL233+FN233+FP233+FR233+FT233+FV233+FX233+FZ233+GB233+GD233+GF233</f>
        <v>0</v>
      </c>
      <c r="Q233" s="99">
        <f>P233-GO233</f>
        <v>0</v>
      </c>
      <c r="R233" s="102">
        <f>ROUNDUP(COUNTIF(T233:U233,"&gt; 0")/2,0)</f>
        <v>0</v>
      </c>
      <c r="S233" s="17" t="str">
        <f>IF(R233=0,"-",IF(R233-X233&gt;8,M233/(8+X233),M233/R233))</f>
        <v>-</v>
      </c>
      <c r="T233" s="102" t="str">
        <f>IFERROR(VLOOKUP(D233,'Ласт турнир'!A$2:C$129,2,FALSE),"")</f>
        <v/>
      </c>
      <c r="U233" s="14">
        <f>IFERROR(VLOOKUP(D233,'Ласт турнир'!A$2:C$129,3,FALSE),0)</f>
        <v>0</v>
      </c>
      <c r="V233" s="176"/>
      <c r="W233" s="177" t="str">
        <f>IF(GP233=0," ",IF(GP233-V233=0," ",GP233-V233))</f>
        <v xml:space="preserve"> </v>
      </c>
      <c r="X233" s="178"/>
    </row>
    <row r="234" spans="3:24" x14ac:dyDescent="0.25">
      <c r="C234" s="168">
        <f>C233+1</f>
        <v>153</v>
      </c>
      <c r="D234" s="3" t="s">
        <v>300</v>
      </c>
      <c r="E234" s="7">
        <v>3.5</v>
      </c>
      <c r="F234" s="26" t="s">
        <v>808</v>
      </c>
      <c r="G234" s="29" t="str">
        <f>TEXT(E234,"0,0") &amp; F234</f>
        <v>3,5*</v>
      </c>
      <c r="H234" s="2">
        <f>IF(M234&gt;0,1,0)</f>
        <v>0</v>
      </c>
      <c r="I234" s="2">
        <f>IF(F234="",E234,E234+0.1)</f>
        <v>3.6</v>
      </c>
      <c r="J234" s="12"/>
      <c r="K234" s="18" t="str">
        <f>IF(M234 &gt; 0, K233+1, "n/a")</f>
        <v>n/a</v>
      </c>
      <c r="L234" s="11" t="str">
        <f>IF(V234=0," ",IF(V234-K234=0," ",V234-K234))</f>
        <v xml:space="preserve"> </v>
      </c>
      <c r="M234" s="27">
        <f>U234</f>
        <v>0</v>
      </c>
      <c r="N234" s="13">
        <f>M234-X234</f>
        <v>0</v>
      </c>
      <c r="O234" s="14" t="str">
        <f>IF(SUMIF(T234:U234,"&lt;0")&lt;&gt;0,SUMIF(T234:U234,"&lt;0")*(-1)," ")</f>
        <v xml:space="preserve"> </v>
      </c>
      <c r="P234" s="15">
        <f>AB234+AD234+AF234+AH234+AJ234+AL234+AN234+AP234+AR234+AT234+AV234+AX234+AZ234+BB234+BD234+BF234+BH234+BJ234+BL234+BN234+BP234+BR234+BT234+BV234+BX234+BZ234+CB234+CD234+CF234+CH234+CJ234+CL234+CN234+CP234+CR234+CT234+CV234+CX234+CZ234+DB234+DD234+DF234+DH234+DJ234+DL234+DN234+DP234+DR234+DT234+DV234+DX234+DZ234+EB234+ED234+EF234+EH234+EJ234+EL234+EN234+EP234+ER234+ET234+EV234+EX234+EZ234+FB234+FD234+FF234+FH234+FJ234+FL234+FN234+FP234+FR234+FT234+FV234+FX234+FZ234+GB234+GD234+GF234</f>
        <v>0</v>
      </c>
      <c r="Q234" s="99">
        <f>P234-GO234</f>
        <v>0</v>
      </c>
      <c r="R234" s="102">
        <f>ROUNDUP(COUNTIF(T234:U234,"&gt; 0")/2,0)</f>
        <v>0</v>
      </c>
      <c r="S234" s="17" t="str">
        <f>IF(R234=0,"-",IF(R234-X234&gt;8,M234/(8+X234),M234/R234))</f>
        <v>-</v>
      </c>
      <c r="T234" s="102" t="str">
        <f>IFERROR(VLOOKUP(D234,'Ласт турнир'!A$2:C$129,2,FALSE),"")</f>
        <v/>
      </c>
      <c r="U234" s="14">
        <f>IFERROR(VLOOKUP(D234,'Ласт турнир'!A$2:C$129,3,FALSE),0)</f>
        <v>0</v>
      </c>
      <c r="V234" s="176"/>
      <c r="W234" s="177" t="str">
        <f>IF(GP234=0," ",IF(GP234-V234=0," ",GP234-V234))</f>
        <v xml:space="preserve"> </v>
      </c>
      <c r="X234" s="178"/>
    </row>
    <row r="235" spans="3:24" x14ac:dyDescent="0.25">
      <c r="C235" s="168">
        <f>C234+1</f>
        <v>154</v>
      </c>
      <c r="D235" s="3" t="s">
        <v>194</v>
      </c>
      <c r="E235" s="7">
        <v>3.5</v>
      </c>
      <c r="F235" s="26" t="s">
        <v>808</v>
      </c>
      <c r="G235" s="29" t="str">
        <f>TEXT(E235,"0,0") &amp; F235</f>
        <v>3,5*</v>
      </c>
      <c r="H235" s="2">
        <f>IF(M235&gt;0,1,0)</f>
        <v>0</v>
      </c>
      <c r="I235" s="2">
        <f>IF(F235="",E235,E235+0.1)</f>
        <v>3.6</v>
      </c>
      <c r="J235" s="12"/>
      <c r="K235" s="18" t="str">
        <f>IF(M235 &gt; 0, K234+1, "n/a")</f>
        <v>n/a</v>
      </c>
      <c r="L235" s="11" t="str">
        <f>IF(V235=0," ",IF(V235-K235=0," ",V235-K235))</f>
        <v xml:space="preserve"> </v>
      </c>
      <c r="M235" s="27">
        <f>U235</f>
        <v>0</v>
      </c>
      <c r="N235" s="13">
        <f>M235-X235</f>
        <v>0</v>
      </c>
      <c r="O235" s="14" t="str">
        <f>IF(SUMIF(T235:U235,"&lt;0")&lt;&gt;0,SUMIF(T235:U235,"&lt;0")*(-1)," ")</f>
        <v xml:space="preserve"> </v>
      </c>
      <c r="P235" s="15">
        <f>AB235+AD235+AF235+AH235+AJ235+AL235+AN235+AP235+AR235+AT235+AV235+AX235+AZ235+BB235+BD235+BF235+BH235+BJ235+BL235+BN235+BP235+BR235+BT235+BV235+BX235+BZ235+CB235+CD235+CF235+CH235+CJ235+CL235+CN235+CP235+CR235+CT235+CV235+CX235+CZ235+DB235+DD235+DF235+DH235+DJ235+DL235+DN235+DP235+DR235+DT235+DV235+DX235+DZ235+EB235+ED235+EF235+EH235+EJ235+EL235+EN235+EP235+ER235+ET235+EV235+EX235+EZ235+FB235+FD235+FF235+FH235+FJ235+FL235+FN235+FP235+FR235+FT235+FV235+FX235+FZ235+GB235+GD235+GF235</f>
        <v>0</v>
      </c>
      <c r="Q235" s="99">
        <f>P235-GO235</f>
        <v>0</v>
      </c>
      <c r="R235" s="102">
        <f>ROUNDUP(COUNTIF(T235:U235,"&gt; 0")/2,0)</f>
        <v>0</v>
      </c>
      <c r="S235" s="17" t="str">
        <f>IF(R235=0,"-",IF(R235-X235&gt;8,M235/(8+X235),M235/R235))</f>
        <v>-</v>
      </c>
      <c r="T235" s="102" t="str">
        <f>IFERROR(VLOOKUP(D235,'Ласт турнир'!A$2:C$129,2,FALSE),"")</f>
        <v/>
      </c>
      <c r="U235" s="14">
        <f>IFERROR(VLOOKUP(D235,'Ласт турнир'!A$2:C$129,3,FALSE),0)</f>
        <v>0</v>
      </c>
      <c r="V235" s="176"/>
      <c r="W235" s="177" t="str">
        <f>IF(GP235=0," ",IF(GP235-V235=0," ",GP235-V235))</f>
        <v xml:space="preserve"> </v>
      </c>
      <c r="X235" s="178"/>
    </row>
    <row r="236" spans="3:24" x14ac:dyDescent="0.25">
      <c r="C236" s="168">
        <f>C235+1</f>
        <v>155</v>
      </c>
      <c r="D236" s="3" t="s">
        <v>107</v>
      </c>
      <c r="E236" s="7">
        <v>3.5</v>
      </c>
      <c r="F236" s="26" t="s">
        <v>808</v>
      </c>
      <c r="G236" s="29" t="str">
        <f>TEXT(E236,"0,0") &amp; F236</f>
        <v>3,5*</v>
      </c>
      <c r="H236" s="2">
        <f>IF(M236&gt;0,1,0)</f>
        <v>0</v>
      </c>
      <c r="I236" s="2">
        <f>IF(F236="",E236,E236+0.1)</f>
        <v>3.6</v>
      </c>
      <c r="J236" s="12"/>
      <c r="K236" s="18" t="str">
        <f>IF(M236 &gt; 0, K235+1, "n/a")</f>
        <v>n/a</v>
      </c>
      <c r="L236" s="11" t="str">
        <f>IF(V236=0," ",IF(V236-K236=0," ",V236-K236))</f>
        <v xml:space="preserve"> </v>
      </c>
      <c r="M236" s="27">
        <f>U236</f>
        <v>0</v>
      </c>
      <c r="N236" s="13">
        <f>M236-X236</f>
        <v>0</v>
      </c>
      <c r="O236" s="14" t="str">
        <f>IF(SUMIF(T236:U236,"&lt;0")&lt;&gt;0,SUMIF(T236:U236,"&lt;0")*(-1)," ")</f>
        <v xml:space="preserve"> </v>
      </c>
      <c r="P236" s="15">
        <f>AB236+AD236+AF236+AH236+AJ236+AL236+AN236+AP236+AR236+AT236+AV236+AX236+AZ236+BB236+BD236+BF236+BH236+BJ236+BL236+BN236+BP236+BR236+BT236+BV236+BX236+BZ236+CB236+CD236+CF236+CH236+CJ236+CL236+CN236+CP236+CR236+CT236+CV236+CX236+CZ236+DB236+DD236+DF236+DH236+DJ236+DL236+DN236+DP236+DR236+DT236+DV236+DX236+DZ236+EB236+ED236+EF236+EH236+EJ236+EL236+EN236+EP236+ER236+ET236+EV236+EX236+EZ236+FB236+FD236+FF236+FH236+FJ236+FL236+FN236+FP236+FR236+FT236+FV236+FX236+FZ236+GB236+GD236+GF236</f>
        <v>0</v>
      </c>
      <c r="Q236" s="99">
        <f>P236-GO236</f>
        <v>0</v>
      </c>
      <c r="R236" s="102">
        <f>ROUNDUP(COUNTIF(T236:U236,"&gt; 0")/2,0)</f>
        <v>0</v>
      </c>
      <c r="S236" s="17" t="str">
        <f>IF(R236=0,"-",IF(R236-X236&gt;8,M236/(8+X236),M236/R236))</f>
        <v>-</v>
      </c>
      <c r="T236" s="102" t="str">
        <f>IFERROR(VLOOKUP(D236,'Ласт турнир'!A$2:C$129,2,FALSE),"")</f>
        <v/>
      </c>
      <c r="U236" s="14">
        <f>IFERROR(VLOOKUP(D236,'Ласт турнир'!A$2:C$129,3,FALSE),0)</f>
        <v>0</v>
      </c>
      <c r="V236" s="176"/>
      <c r="W236" s="177" t="str">
        <f>IF(GP236=0," ",IF(GP236-V236=0," ",GP236-V236))</f>
        <v xml:space="preserve"> </v>
      </c>
      <c r="X236" s="178"/>
    </row>
    <row r="237" spans="3:24" x14ac:dyDescent="0.25">
      <c r="C237" s="168">
        <f>C236+1</f>
        <v>156</v>
      </c>
      <c r="D237" s="3" t="s">
        <v>159</v>
      </c>
      <c r="E237" s="7">
        <v>3.5</v>
      </c>
      <c r="F237" s="26" t="s">
        <v>808</v>
      </c>
      <c r="G237" s="29" t="str">
        <f>TEXT(E237,"0,0") &amp; F237</f>
        <v>3,5*</v>
      </c>
      <c r="H237" s="2">
        <f>IF(M237&gt;0,1,0)</f>
        <v>0</v>
      </c>
      <c r="I237" s="2">
        <f>IF(F237="",E237,E237+0.1)</f>
        <v>3.6</v>
      </c>
      <c r="J237" s="12"/>
      <c r="K237" s="18" t="str">
        <f>IF(M237 &gt; 0, K236+1, "n/a")</f>
        <v>n/a</v>
      </c>
      <c r="L237" s="11" t="str">
        <f>IF(V237=0," ",IF(V237-K237=0," ",V237-K237))</f>
        <v xml:space="preserve"> </v>
      </c>
      <c r="M237" s="27">
        <f>U237</f>
        <v>0</v>
      </c>
      <c r="N237" s="13">
        <f>M237-X237</f>
        <v>0</v>
      </c>
      <c r="O237" s="14" t="str">
        <f>IF(SUMIF(T237:U237,"&lt;0")&lt;&gt;0,SUMIF(T237:U237,"&lt;0")*(-1)," ")</f>
        <v xml:space="preserve"> </v>
      </c>
      <c r="P237" s="15">
        <f>AB237+AD237+AF237+AH237+AJ237+AL237+AN237+AP237+AR237+AT237+AV237+AX237+AZ237+BB237+BD237+BF237+BH237+BJ237+BL237+BN237+BP237+BR237+BT237+BV237+BX237+BZ237+CB237+CD237+CF237+CH237+CJ237+CL237+CN237+CP237+CR237+CT237+CV237+CX237+CZ237+DB237+DD237+DF237+DH237+DJ237+DL237+DN237+DP237+DR237+DT237+DV237+DX237+DZ237+EB237+ED237+EF237+EH237+EJ237+EL237+EN237+EP237+ER237+ET237+EV237+EX237+EZ237+FB237+FD237+FF237+FH237+FJ237+FL237+FN237+FP237+FR237+FT237+FV237+FX237+FZ237+GB237+GD237+GF237</f>
        <v>0</v>
      </c>
      <c r="Q237" s="99">
        <f>P237-GO237</f>
        <v>0</v>
      </c>
      <c r="R237" s="102">
        <f>ROUNDUP(COUNTIF(T237:U237,"&gt; 0")/2,0)</f>
        <v>0</v>
      </c>
      <c r="S237" s="17" t="str">
        <f>IF(R237=0,"-",IF(R237-X237&gt;8,M237/(8+X237),M237/R237))</f>
        <v>-</v>
      </c>
      <c r="T237" s="102" t="str">
        <f>IFERROR(VLOOKUP(D237,'Ласт турнир'!A$2:C$129,2,FALSE),"")</f>
        <v/>
      </c>
      <c r="U237" s="14">
        <f>IFERROR(VLOOKUP(D237,'Ласт турнир'!A$2:C$129,3,FALSE),0)</f>
        <v>0</v>
      </c>
      <c r="V237" s="176"/>
      <c r="W237" s="177" t="str">
        <f>IF(GP237=0," ",IF(GP237-V237=0," ",GP237-V237))</f>
        <v xml:space="preserve"> </v>
      </c>
      <c r="X237" s="178"/>
    </row>
    <row r="238" spans="3:24" x14ac:dyDescent="0.25">
      <c r="C238" s="168">
        <f>C237+1</f>
        <v>157</v>
      </c>
      <c r="D238" s="3" t="s">
        <v>76</v>
      </c>
      <c r="E238" s="7">
        <v>3.5</v>
      </c>
      <c r="F238" s="26" t="s">
        <v>808</v>
      </c>
      <c r="G238" s="29" t="str">
        <f>TEXT(E238,"0,0") &amp; F238</f>
        <v>3,5*</v>
      </c>
      <c r="H238" s="2">
        <f>IF(M238&gt;0,1,0)</f>
        <v>0</v>
      </c>
      <c r="I238" s="2">
        <f>IF(F238="",E238,E238+0.1)</f>
        <v>3.6</v>
      </c>
      <c r="J238" s="12"/>
      <c r="K238" s="18" t="str">
        <f>IF(M238 &gt; 0, K237+1, "n/a")</f>
        <v>n/a</v>
      </c>
      <c r="L238" s="11" t="str">
        <f>IF(V238=0," ",IF(V238-K238=0," ",V238-K238))</f>
        <v xml:space="preserve"> </v>
      </c>
      <c r="M238" s="27">
        <f>U238</f>
        <v>0</v>
      </c>
      <c r="N238" s="13">
        <f>M238-X238</f>
        <v>0</v>
      </c>
      <c r="O238" s="14" t="str">
        <f>IF(SUMIF(T238:U238,"&lt;0")&lt;&gt;0,SUMIF(T238:U238,"&lt;0")*(-1)," ")</f>
        <v xml:space="preserve"> </v>
      </c>
      <c r="P238" s="15">
        <f>AB238+AD238+AF238+AH238+AJ238+AL238+AN238+AP238+AR238+AT238+AV238+AX238+AZ238+BB238+BD238+BF238+BH238+BJ238+BL238+BN238+BP238+BR238+BT238+BV238+BX238+BZ238+CB238+CD238+CF238+CH238+CJ238+CL238+CN238+CP238+CR238+CT238+CV238+CX238+CZ238+DB238+DD238+DF238+DH238+DJ238+DL238+DN238+DP238+DR238+DT238+DV238+DX238+DZ238+EB238+ED238+EF238+EH238+EJ238+EL238+EN238+EP238+ER238+ET238+EV238+EX238+EZ238+FB238+FD238+FF238+FH238+FJ238+FL238+FN238+FP238+FR238+FT238+FV238+FX238+FZ238+GB238+GD238+GF238</f>
        <v>0</v>
      </c>
      <c r="Q238" s="99">
        <f>P238-GO238</f>
        <v>0</v>
      </c>
      <c r="R238" s="102">
        <f>ROUNDUP(COUNTIF(T238:U238,"&gt; 0")/2,0)</f>
        <v>0</v>
      </c>
      <c r="S238" s="17" t="str">
        <f>IF(R238=0,"-",IF(R238-X238&gt;8,M238/(8+X238),M238/R238))</f>
        <v>-</v>
      </c>
      <c r="T238" s="102" t="str">
        <f>IFERROR(VLOOKUP(D238,'Ласт турнир'!A$2:C$129,2,FALSE),"")</f>
        <v/>
      </c>
      <c r="U238" s="14">
        <f>IFERROR(VLOOKUP(D238,'Ласт турнир'!A$2:C$129,3,FALSE),0)</f>
        <v>0</v>
      </c>
      <c r="V238" s="176"/>
      <c r="W238" s="177" t="str">
        <f>IF(GP238=0," ",IF(GP238-V238=0," ",GP238-V238))</f>
        <v xml:space="preserve"> </v>
      </c>
      <c r="X238" s="178"/>
    </row>
    <row r="239" spans="3:24" x14ac:dyDescent="0.25">
      <c r="C239" s="168">
        <f>C238+1</f>
        <v>158</v>
      </c>
      <c r="D239" s="3" t="s">
        <v>108</v>
      </c>
      <c r="E239" s="7">
        <v>3.5</v>
      </c>
      <c r="F239" s="26" t="s">
        <v>808</v>
      </c>
      <c r="G239" s="29" t="str">
        <f>TEXT(E239,"0,0") &amp; F239</f>
        <v>3,5*</v>
      </c>
      <c r="H239" s="2">
        <f>IF(M239&gt;0,1,0)</f>
        <v>0</v>
      </c>
      <c r="I239" s="2">
        <f>IF(F239="",E239,E239+0.1)</f>
        <v>3.6</v>
      </c>
      <c r="J239" s="12"/>
      <c r="K239" s="18" t="str">
        <f>IF(M239 &gt; 0, K238+1, "n/a")</f>
        <v>n/a</v>
      </c>
      <c r="L239" s="11" t="str">
        <f>IF(V239=0," ",IF(V239-K239=0," ",V239-K239))</f>
        <v xml:space="preserve"> </v>
      </c>
      <c r="M239" s="27">
        <f>U239</f>
        <v>0</v>
      </c>
      <c r="N239" s="13">
        <f>M239-X239</f>
        <v>0</v>
      </c>
      <c r="O239" s="14" t="str">
        <f>IF(SUMIF(T239:U239,"&lt;0")&lt;&gt;0,SUMIF(T239:U239,"&lt;0")*(-1)," ")</f>
        <v xml:space="preserve"> </v>
      </c>
      <c r="P239" s="15">
        <f>AB239+AD239+AF239+AH239+AJ239+AL239+AN239+AP239+AR239+AT239+AV239+AX239+AZ239+BB239+BD239+BF239+BH239+BJ239+BL239+BN239+BP239+BR239+BT239+BV239+BX239+BZ239+CB239+CD239+CF239+CH239+CJ239+CL239+CN239+CP239+CR239+CT239+CV239+CX239+CZ239+DB239+DD239+DF239+DH239+DJ239+DL239+DN239+DP239+DR239+DT239+DV239+DX239+DZ239+EB239+ED239+EF239+EH239+EJ239+EL239+EN239+EP239+ER239+ET239+EV239+EX239+EZ239+FB239+FD239+FF239+FH239+FJ239+FL239+FN239+FP239+FR239+FT239+FV239+FX239+FZ239+GB239+GD239+GF239</f>
        <v>0</v>
      </c>
      <c r="Q239" s="99">
        <f>P239-GO239</f>
        <v>0</v>
      </c>
      <c r="R239" s="102">
        <f>ROUNDUP(COUNTIF(T239:U239,"&gt; 0")/2,0)</f>
        <v>0</v>
      </c>
      <c r="S239" s="17" t="str">
        <f>IF(R239=0,"-",IF(R239-X239&gt;8,M239/(8+X239),M239/R239))</f>
        <v>-</v>
      </c>
      <c r="T239" s="102" t="str">
        <f>IFERROR(VLOOKUP(D239,'Ласт турнир'!A$2:C$129,2,FALSE),"")</f>
        <v/>
      </c>
      <c r="U239" s="14">
        <f>IFERROR(VLOOKUP(D239,'Ласт турнир'!A$2:C$129,3,FALSE),0)</f>
        <v>0</v>
      </c>
      <c r="V239" s="176"/>
      <c r="W239" s="177" t="str">
        <f>IF(GP239=0," ",IF(GP239-V239=0," ",GP239-V239))</f>
        <v xml:space="preserve"> </v>
      </c>
      <c r="X239" s="178"/>
    </row>
    <row r="240" spans="3:24" x14ac:dyDescent="0.25">
      <c r="C240" s="168">
        <f>C239+1</f>
        <v>159</v>
      </c>
      <c r="D240" s="3" t="s">
        <v>306</v>
      </c>
      <c r="E240" s="7">
        <v>3.5</v>
      </c>
      <c r="F240" s="26" t="s">
        <v>808</v>
      </c>
      <c r="G240" s="29" t="str">
        <f>TEXT(E240,"0,0") &amp; F240</f>
        <v>3,5*</v>
      </c>
      <c r="H240" s="2">
        <f>IF(M240&gt;0,1,0)</f>
        <v>0</v>
      </c>
      <c r="I240" s="2">
        <f>IF(F240="",E240,E240+0.1)</f>
        <v>3.6</v>
      </c>
      <c r="J240" s="12"/>
      <c r="K240" s="18" t="str">
        <f>IF(M240 &gt; 0, K239+1, "n/a")</f>
        <v>n/a</v>
      </c>
      <c r="L240" s="11" t="str">
        <f>IF(V240=0," ",IF(V240-K240=0," ",V240-K240))</f>
        <v xml:space="preserve"> </v>
      </c>
      <c r="M240" s="27">
        <f>U240</f>
        <v>0</v>
      </c>
      <c r="N240" s="13">
        <f>M240-X240</f>
        <v>0</v>
      </c>
      <c r="O240" s="14" t="str">
        <f>IF(SUMIF(T240:U240,"&lt;0")&lt;&gt;0,SUMIF(T240:U240,"&lt;0")*(-1)," ")</f>
        <v xml:space="preserve"> </v>
      </c>
      <c r="P240" s="15">
        <f>AB240+AD240+AF240+AH240+AJ240+AL240+AN240+AP240+AR240+AT240+AV240+AX240+AZ240+BB240+BD240+BF240+BH240+BJ240+BL240+BN240+BP240+BR240+BT240+BV240+BX240+BZ240+CB240+CD240+CF240+CH240+CJ240+CL240+CN240+CP240+CR240+CT240+CV240+CX240+CZ240+DB240+DD240+DF240+DH240+DJ240+DL240+DN240+DP240+DR240+DT240+DV240+DX240+DZ240+EB240+ED240+EF240+EH240+EJ240+EL240+EN240+EP240+ER240+ET240+EV240+EX240+EZ240+FB240+FD240+FF240+FH240+FJ240+FL240+FN240+FP240+FR240+FT240+FV240+FX240+FZ240+GB240+GD240+GF240</f>
        <v>0</v>
      </c>
      <c r="Q240" s="99">
        <f>P240-GO240</f>
        <v>0</v>
      </c>
      <c r="R240" s="102">
        <f>ROUNDUP(COUNTIF(T240:U240,"&gt; 0")/2,0)</f>
        <v>0</v>
      </c>
      <c r="S240" s="17" t="str">
        <f>IF(R240=0,"-",IF(R240-X240&gt;8,M240/(8+X240),M240/R240))</f>
        <v>-</v>
      </c>
      <c r="T240" s="102" t="str">
        <f>IFERROR(VLOOKUP(D240,'Ласт турнир'!A$2:C$129,2,FALSE),"")</f>
        <v/>
      </c>
      <c r="U240" s="14">
        <f>IFERROR(VLOOKUP(D240,'Ласт турнир'!A$2:C$129,3,FALSE),0)</f>
        <v>0</v>
      </c>
      <c r="V240" s="176"/>
      <c r="W240" s="177" t="str">
        <f>IF(GP240=0," ",IF(GP240-V240=0," ",GP240-V240))</f>
        <v xml:space="preserve"> </v>
      </c>
      <c r="X240" s="178"/>
    </row>
    <row r="241" spans="3:24" x14ac:dyDescent="0.25">
      <c r="C241" s="168">
        <f>C240+1</f>
        <v>160</v>
      </c>
      <c r="D241" s="3" t="s">
        <v>42</v>
      </c>
      <c r="E241" s="7">
        <v>3.5</v>
      </c>
      <c r="F241" s="26" t="s">
        <v>808</v>
      </c>
      <c r="G241" s="29" t="str">
        <f>TEXT(E241,"0,0") &amp; F241</f>
        <v>3,5*</v>
      </c>
      <c r="H241" s="2">
        <f>IF(M241&gt;0,1,0)</f>
        <v>0</v>
      </c>
      <c r="I241" s="2">
        <f>IF(F241="",E241,E241+0.1)</f>
        <v>3.6</v>
      </c>
      <c r="J241" s="12"/>
      <c r="K241" s="18" t="str">
        <f>IF(M241 &gt; 0, K240+1, "n/a")</f>
        <v>n/a</v>
      </c>
      <c r="L241" s="11" t="str">
        <f>IF(V241=0," ",IF(V241-K241=0," ",V241-K241))</f>
        <v xml:space="preserve"> </v>
      </c>
      <c r="M241" s="27">
        <f>U241</f>
        <v>0</v>
      </c>
      <c r="N241" s="13">
        <f>M241-X241</f>
        <v>0</v>
      </c>
      <c r="O241" s="14" t="str">
        <f>IF(SUMIF(T241:U241,"&lt;0")&lt;&gt;0,SUMIF(T241:U241,"&lt;0")*(-1)," ")</f>
        <v xml:space="preserve"> </v>
      </c>
      <c r="P241" s="15">
        <f>AB241+AD241+AF241+AH241+AJ241+AL241+AN241+AP241+AR241+AT241+AV241+AX241+AZ241+BB241+BD241+BF241+BH241+BJ241+BL241+BN241+BP241+BR241+BT241+BV241+BX241+BZ241+CB241+CD241+CF241+CH241+CJ241+CL241+CN241+CP241+CR241+CT241+CV241+CX241+CZ241+DB241+DD241+DF241+DH241+DJ241+DL241+DN241+DP241+DR241+DT241+DV241+DX241+DZ241+EB241+ED241+EF241+EH241+EJ241+EL241+EN241+EP241+ER241+ET241+EV241+EX241+EZ241+FB241+FD241+FF241+FH241+FJ241+FL241+FN241+FP241+FR241+FT241+FV241+FX241+FZ241+GB241+GD241+GF241</f>
        <v>0</v>
      </c>
      <c r="Q241" s="99">
        <f>P241-GO241</f>
        <v>0</v>
      </c>
      <c r="R241" s="102">
        <f>ROUNDUP(COUNTIF(T241:U241,"&gt; 0")/2,0)</f>
        <v>0</v>
      </c>
      <c r="S241" s="17" t="str">
        <f>IF(R241=0,"-",IF(R241-X241&gt;8,M241/(8+X241),M241/R241))</f>
        <v>-</v>
      </c>
      <c r="T241" s="102" t="str">
        <f>IFERROR(VLOOKUP(D241,'Ласт турнир'!A$2:C$129,2,FALSE),"")</f>
        <v/>
      </c>
      <c r="U241" s="14">
        <f>IFERROR(VLOOKUP(D241,'Ласт турнир'!A$2:C$129,3,FALSE),0)</f>
        <v>0</v>
      </c>
      <c r="V241" s="176"/>
      <c r="W241" s="177" t="str">
        <f>IF(GP241=0," ",IF(GP241-V241=0," ",GP241-V241))</f>
        <v xml:space="preserve"> </v>
      </c>
      <c r="X241" s="178"/>
    </row>
    <row r="242" spans="3:24" x14ac:dyDescent="0.25">
      <c r="C242" s="168">
        <f>C241+1</f>
        <v>161</v>
      </c>
      <c r="D242" s="3" t="s">
        <v>308</v>
      </c>
      <c r="E242" s="7">
        <v>3.5</v>
      </c>
      <c r="F242" s="26" t="s">
        <v>808</v>
      </c>
      <c r="G242" s="29" t="str">
        <f>TEXT(E242,"0,0") &amp; F242</f>
        <v>3,5*</v>
      </c>
      <c r="H242" s="2">
        <f>IF(M242&gt;0,1,0)</f>
        <v>0</v>
      </c>
      <c r="I242" s="2">
        <f>IF(F242="",E242,E242+0.1)</f>
        <v>3.6</v>
      </c>
      <c r="J242" s="12"/>
      <c r="K242" s="18" t="str">
        <f>IF(M242 &gt; 0, K241+1, "n/a")</f>
        <v>n/a</v>
      </c>
      <c r="L242" s="11" t="str">
        <f>IF(V242=0," ",IF(V242-K242=0," ",V242-K242))</f>
        <v xml:space="preserve"> </v>
      </c>
      <c r="M242" s="27">
        <f>U242</f>
        <v>0</v>
      </c>
      <c r="N242" s="13">
        <f>M242-X242</f>
        <v>0</v>
      </c>
      <c r="O242" s="14" t="str">
        <f>IF(SUMIF(T242:U242,"&lt;0")&lt;&gt;0,SUMIF(T242:U242,"&lt;0")*(-1)," ")</f>
        <v xml:space="preserve"> </v>
      </c>
      <c r="P242" s="15">
        <f>AB242+AD242+AF242+AH242+AJ242+AL242+AN242+AP242+AR242+AT242+AV242+AX242+AZ242+BB242+BD242+BF242+BH242+BJ242+BL242+BN242+BP242+BR242+BT242+BV242+BX242+BZ242+CB242+CD242+CF242+CH242+CJ242+CL242+CN242+CP242+CR242+CT242+CV242+CX242+CZ242+DB242+DD242+DF242+DH242+DJ242+DL242+DN242+DP242+DR242+DT242+DV242+DX242+DZ242+EB242+ED242+EF242+EH242+EJ242+EL242+EN242+EP242+ER242+ET242+EV242+EX242+EZ242+FB242+FD242+FF242+FH242+FJ242+FL242+FN242+FP242+FR242+FT242+FV242+FX242+FZ242+GB242+GD242+GF242</f>
        <v>0</v>
      </c>
      <c r="Q242" s="99">
        <f>P242-GO242</f>
        <v>0</v>
      </c>
      <c r="R242" s="102">
        <f>ROUNDUP(COUNTIF(T242:U242,"&gt; 0")/2,0)</f>
        <v>0</v>
      </c>
      <c r="S242" s="17" t="str">
        <f>IF(R242=0,"-",IF(R242-X242&gt;8,M242/(8+X242),M242/R242))</f>
        <v>-</v>
      </c>
      <c r="T242" s="102" t="str">
        <f>IFERROR(VLOOKUP(D242,'Ласт турнир'!A$2:C$129,2,FALSE),"")</f>
        <v/>
      </c>
      <c r="U242" s="14">
        <f>IFERROR(VLOOKUP(D242,'Ласт турнир'!A$2:C$129,3,FALSE),0)</f>
        <v>0</v>
      </c>
      <c r="V242" s="176"/>
      <c r="W242" s="177" t="str">
        <f>IF(GP242=0," ",IF(GP242-V242=0," ",GP242-V242))</f>
        <v xml:space="preserve"> </v>
      </c>
      <c r="X242" s="178"/>
    </row>
    <row r="243" spans="3:24" x14ac:dyDescent="0.25">
      <c r="C243" s="168">
        <f>C242+1</f>
        <v>162</v>
      </c>
      <c r="D243" s="3" t="s">
        <v>825</v>
      </c>
      <c r="E243" s="7">
        <v>3.5</v>
      </c>
      <c r="F243" s="26" t="s">
        <v>808</v>
      </c>
      <c r="G243" s="29" t="str">
        <f>TEXT(E243,"0,0") &amp; F243</f>
        <v>3,5*</v>
      </c>
      <c r="H243" s="2">
        <f>IF(M243&gt;0,1,0)</f>
        <v>0</v>
      </c>
      <c r="I243" s="2">
        <f>IF(F243="",E243,E243+0.1)</f>
        <v>3.6</v>
      </c>
      <c r="J243" s="12"/>
      <c r="K243" s="18" t="str">
        <f>IF(M243 &gt; 0, K242+1, "n/a")</f>
        <v>n/a</v>
      </c>
      <c r="L243" s="11" t="str">
        <f>IF(V243=0," ",IF(V243-K243=0," ",V243-K243))</f>
        <v xml:space="preserve"> </v>
      </c>
      <c r="M243" s="27">
        <f>U243</f>
        <v>0</v>
      </c>
      <c r="N243" s="13">
        <f>M243-X243</f>
        <v>0</v>
      </c>
      <c r="O243" s="14" t="str">
        <f>IF(SUMIF(T243:U243,"&lt;0")&lt;&gt;0,SUMIF(T243:U243,"&lt;0")*(-1)," ")</f>
        <v xml:space="preserve"> </v>
      </c>
      <c r="P243" s="15">
        <f>AB243+AD243+AF243+AH243+AJ243+AL243+AN243+AP243+AR243+AT243+AV243+AX243+AZ243+BB243+BD243+BF243+BH243+BJ243+BL243+BN243+BP243+BR243+BT243+BV243+BX243+BZ243+CB243+CD243+CF243+CH243+CJ243+CL243+CN243+CP243+CR243+CT243+CV243+CX243+CZ243+DB243+DD243+DF243+DH243+DJ243+DL243+DN243+DP243+DR243+DT243+DV243+DX243+DZ243+EB243+ED243+EF243+EH243+EJ243+EL243+EN243+EP243+ER243+ET243+EV243+EX243+EZ243+FB243+FD243+FF243+FH243+FJ243+FL243+FN243+FP243+FR243+FT243+FV243+FX243+FZ243+GB243+GD243+GF243</f>
        <v>0</v>
      </c>
      <c r="Q243" s="99">
        <f>P243-GO243</f>
        <v>0</v>
      </c>
      <c r="R243" s="102">
        <f>ROUNDUP(COUNTIF(T243:U243,"&gt; 0")/2,0)</f>
        <v>0</v>
      </c>
      <c r="S243" s="17" t="str">
        <f>IF(R243=0,"-",IF(R243-X243&gt;8,M243/(8+X243),M243/R243))</f>
        <v>-</v>
      </c>
      <c r="T243" s="102" t="str">
        <f>IFERROR(VLOOKUP(D243,'Ласт турнир'!A$2:C$129,2,FALSE),"")</f>
        <v/>
      </c>
      <c r="U243" s="14">
        <f>IFERROR(VLOOKUP(D243,'Ласт турнир'!A$2:C$129,3,FALSE),0)</f>
        <v>0</v>
      </c>
      <c r="V243" s="176"/>
      <c r="W243" s="177" t="str">
        <f>IF(GP243=0," ",IF(GP243-V243=0," ",GP243-V243))</f>
        <v xml:space="preserve"> </v>
      </c>
      <c r="X243" s="178"/>
    </row>
    <row r="244" spans="3:24" x14ac:dyDescent="0.25">
      <c r="C244" s="168">
        <f>C243+1</f>
        <v>163</v>
      </c>
      <c r="D244" s="3" t="s">
        <v>314</v>
      </c>
      <c r="E244" s="7">
        <v>3.5</v>
      </c>
      <c r="F244" s="26" t="s">
        <v>808</v>
      </c>
      <c r="G244" s="29" t="str">
        <f>TEXT(E244,"0,0") &amp; F244</f>
        <v>3,5*</v>
      </c>
      <c r="H244" s="2">
        <f>IF(M244&gt;0,1,0)</f>
        <v>0</v>
      </c>
      <c r="I244" s="2">
        <f>IF(F244="",E244,E244+0.1)</f>
        <v>3.6</v>
      </c>
      <c r="J244" s="12"/>
      <c r="K244" s="18" t="str">
        <f>IF(M244 &gt; 0, K243+1, "n/a")</f>
        <v>n/a</v>
      </c>
      <c r="L244" s="11" t="str">
        <f>IF(V244=0," ",IF(V244-K244=0," ",V244-K244))</f>
        <v xml:space="preserve"> </v>
      </c>
      <c r="M244" s="27">
        <f>U244</f>
        <v>0</v>
      </c>
      <c r="N244" s="13">
        <f>M244-X244</f>
        <v>0</v>
      </c>
      <c r="O244" s="14" t="str">
        <f>IF(SUMIF(T244:U244,"&lt;0")&lt;&gt;0,SUMIF(T244:U244,"&lt;0")*(-1)," ")</f>
        <v xml:space="preserve"> </v>
      </c>
      <c r="P244" s="15">
        <f>AB244+AD244+AF244+AH244+AJ244+AL244+AN244+AP244+AR244+AT244+AV244+AX244+AZ244+BB244+BD244+BF244+BH244+BJ244+BL244+BN244+BP244+BR244+BT244+BV244+BX244+BZ244+CB244+CD244+CF244+CH244+CJ244+CL244+CN244+CP244+CR244+CT244+CV244+CX244+CZ244+DB244+DD244+DF244+DH244+DJ244+DL244+DN244+DP244+DR244+DT244+DV244+DX244+DZ244+EB244+ED244+EF244+EH244+EJ244+EL244+EN244+EP244+ER244+ET244+EV244+EX244+EZ244+FB244+FD244+FF244+FH244+FJ244+FL244+FN244+FP244+FR244+FT244+FV244+FX244+FZ244+GB244+GD244+GF244</f>
        <v>0</v>
      </c>
      <c r="Q244" s="99">
        <f>P244-GO244</f>
        <v>0</v>
      </c>
      <c r="R244" s="102">
        <f>ROUNDUP(COUNTIF(T244:U244,"&gt; 0")/2,0)</f>
        <v>0</v>
      </c>
      <c r="S244" s="17" t="str">
        <f>IF(R244=0,"-",IF(R244-X244&gt;8,M244/(8+X244),M244/R244))</f>
        <v>-</v>
      </c>
      <c r="T244" s="102" t="str">
        <f>IFERROR(VLOOKUP(D244,'Ласт турнир'!A$2:C$129,2,FALSE),"")</f>
        <v/>
      </c>
      <c r="U244" s="14">
        <f>IFERROR(VLOOKUP(D244,'Ласт турнир'!A$2:C$129,3,FALSE),0)</f>
        <v>0</v>
      </c>
      <c r="V244" s="176"/>
      <c r="W244" s="177" t="str">
        <f>IF(GP244=0," ",IF(GP244-V244=0," ",GP244-V244))</f>
        <v xml:space="preserve"> </v>
      </c>
      <c r="X244" s="178"/>
    </row>
    <row r="245" spans="3:24" x14ac:dyDescent="0.25">
      <c r="C245" s="168">
        <f>C244+1</f>
        <v>164</v>
      </c>
      <c r="D245" s="3" t="s">
        <v>315</v>
      </c>
      <c r="E245" s="7">
        <v>3.5</v>
      </c>
      <c r="F245" s="26" t="s">
        <v>808</v>
      </c>
      <c r="G245" s="29" t="str">
        <f>TEXT(E245,"0,0") &amp; F245</f>
        <v>3,5*</v>
      </c>
      <c r="H245" s="2">
        <f>IF(M245&gt;0,1,0)</f>
        <v>0</v>
      </c>
      <c r="I245" s="2">
        <f>IF(F245="",E245,E245+0.1)</f>
        <v>3.6</v>
      </c>
      <c r="J245" s="12"/>
      <c r="K245" s="18" t="str">
        <f>IF(M245 &gt; 0, K244+1, "n/a")</f>
        <v>n/a</v>
      </c>
      <c r="L245" s="11" t="str">
        <f>IF(V245=0," ",IF(V245-K245=0," ",V245-K245))</f>
        <v xml:space="preserve"> </v>
      </c>
      <c r="M245" s="27">
        <f>U245</f>
        <v>0</v>
      </c>
      <c r="N245" s="13">
        <f>M245-X245</f>
        <v>0</v>
      </c>
      <c r="O245" s="14" t="str">
        <f>IF(SUMIF(T245:U245,"&lt;0")&lt;&gt;0,SUMIF(T245:U245,"&lt;0")*(-1)," ")</f>
        <v xml:space="preserve"> </v>
      </c>
      <c r="P245" s="15">
        <f>AB245+AD245+AF245+AH245+AJ245+AL245+AN245+AP245+AR245+AT245+AV245+AX245+AZ245+BB245+BD245+BF245+BH245+BJ245+BL245+BN245+BP245+BR245+BT245+BV245+BX245+BZ245+CB245+CD245+CF245+CH245+CJ245+CL245+CN245+CP245+CR245+CT245+CV245+CX245+CZ245+DB245+DD245+DF245+DH245+DJ245+DL245+DN245+DP245+DR245+DT245+DV245+DX245+DZ245+EB245+ED245+EF245+EH245+EJ245+EL245+EN245+EP245+ER245+ET245+EV245+EX245+EZ245+FB245+FD245+FF245+FH245+FJ245+FL245+FN245+FP245+FR245+FT245+FV245+FX245+FZ245+GB245+GD245+GF245</f>
        <v>0</v>
      </c>
      <c r="Q245" s="99">
        <f>P245-GO245</f>
        <v>0</v>
      </c>
      <c r="R245" s="102">
        <f>ROUNDUP(COUNTIF(T245:U245,"&gt; 0")/2,0)</f>
        <v>0</v>
      </c>
      <c r="S245" s="17" t="str">
        <f>IF(R245=0,"-",IF(R245-X245&gt;8,M245/(8+X245),M245/R245))</f>
        <v>-</v>
      </c>
      <c r="T245" s="102" t="str">
        <f>IFERROR(VLOOKUP(D245,'Ласт турнир'!A$2:C$129,2,FALSE),"")</f>
        <v/>
      </c>
      <c r="U245" s="14">
        <f>IFERROR(VLOOKUP(D245,'Ласт турнир'!A$2:C$129,3,FALSE),0)</f>
        <v>0</v>
      </c>
      <c r="V245" s="176"/>
      <c r="W245" s="177" t="str">
        <f>IF(GP245=0," ",IF(GP245-V245=0," ",GP245-V245))</f>
        <v xml:space="preserve"> </v>
      </c>
      <c r="X245" s="178"/>
    </row>
    <row r="246" spans="3:24" x14ac:dyDescent="0.25">
      <c r="C246" s="168">
        <f>C245+1</f>
        <v>165</v>
      </c>
      <c r="D246" s="3" t="s">
        <v>233</v>
      </c>
      <c r="E246" s="7">
        <v>3.5</v>
      </c>
      <c r="F246" s="26" t="s">
        <v>808</v>
      </c>
      <c r="G246" s="29" t="str">
        <f>TEXT(E246,"0,0") &amp; F246</f>
        <v>3,5*</v>
      </c>
      <c r="H246" s="2">
        <f>IF(M246&gt;0,1,0)</f>
        <v>0</v>
      </c>
      <c r="I246" s="2">
        <f>IF(F246="",E246,E246+0.1)</f>
        <v>3.6</v>
      </c>
      <c r="J246" s="12"/>
      <c r="K246" s="18" t="str">
        <f>IF(M246 &gt; 0, K245+1, "n/a")</f>
        <v>n/a</v>
      </c>
      <c r="L246" s="11" t="str">
        <f>IF(V246=0," ",IF(V246-K246=0," ",V246-K246))</f>
        <v xml:space="preserve"> </v>
      </c>
      <c r="M246" s="27">
        <f>U246</f>
        <v>0</v>
      </c>
      <c r="N246" s="13">
        <f>M246-X246</f>
        <v>0</v>
      </c>
      <c r="O246" s="14" t="str">
        <f>IF(SUMIF(T246:U246,"&lt;0")&lt;&gt;0,SUMIF(T246:U246,"&lt;0")*(-1)," ")</f>
        <v xml:space="preserve"> </v>
      </c>
      <c r="P246" s="15">
        <f>AB246+AD246+AF246+AH246+AJ246+AL246+AN246+AP246+AR246+AT246+AV246+AX246+AZ246+BB246+BD246+BF246+BH246+BJ246+BL246+BN246+BP246+BR246+BT246+BV246+BX246+BZ246+CB246+CD246+CF246+CH246+CJ246+CL246+CN246+CP246+CR246+CT246+CV246+CX246+CZ246+DB246+DD246+DF246+DH246+DJ246+DL246+DN246+DP246+DR246+DT246+DV246+DX246+DZ246+EB246+ED246+EF246+EH246+EJ246+EL246+EN246+EP246+ER246+ET246+EV246+EX246+EZ246+FB246+FD246+FF246+FH246+FJ246+FL246+FN246+FP246+FR246+FT246+FV246+FX246+FZ246+GB246+GD246+GF246</f>
        <v>0</v>
      </c>
      <c r="Q246" s="99">
        <f>P246-GO246</f>
        <v>0</v>
      </c>
      <c r="R246" s="102">
        <f>ROUNDUP(COUNTIF(T246:U246,"&gt; 0")/2,0)</f>
        <v>0</v>
      </c>
      <c r="S246" s="17" t="str">
        <f>IF(R246=0,"-",IF(R246-X246&gt;8,M246/(8+X246),M246/R246))</f>
        <v>-</v>
      </c>
      <c r="T246" s="102" t="str">
        <f>IFERROR(VLOOKUP(D246,'Ласт турнир'!A$2:C$129,2,FALSE),"")</f>
        <v/>
      </c>
      <c r="U246" s="14">
        <f>IFERROR(VLOOKUP(D246,'Ласт турнир'!A$2:C$129,3,FALSE),0)</f>
        <v>0</v>
      </c>
      <c r="V246" s="176"/>
      <c r="W246" s="177" t="str">
        <f>IF(GP246=0," ",IF(GP246-V246=0," ",GP246-V246))</f>
        <v xml:space="preserve"> </v>
      </c>
      <c r="X246" s="178"/>
    </row>
    <row r="247" spans="3:24" x14ac:dyDescent="0.25">
      <c r="C247" s="168">
        <f>C246+1</f>
        <v>166</v>
      </c>
      <c r="D247" s="3" t="s">
        <v>56</v>
      </c>
      <c r="E247" s="7">
        <v>3.5</v>
      </c>
      <c r="F247" s="26" t="s">
        <v>808</v>
      </c>
      <c r="G247" s="29" t="str">
        <f>TEXT(E247,"0,0") &amp; F247</f>
        <v>3,5*</v>
      </c>
      <c r="H247" s="2">
        <f>IF(M247&gt;0,1,0)</f>
        <v>0</v>
      </c>
      <c r="I247" s="2">
        <f>IF(F247="",E247,E247+0.1)</f>
        <v>3.6</v>
      </c>
      <c r="J247" s="12"/>
      <c r="K247" s="18" t="str">
        <f>IF(M247 &gt; 0, K246+1, "n/a")</f>
        <v>n/a</v>
      </c>
      <c r="L247" s="11" t="str">
        <f>IF(V247=0," ",IF(V247-K247=0," ",V247-K247))</f>
        <v xml:space="preserve"> </v>
      </c>
      <c r="M247" s="27">
        <f>U247</f>
        <v>0</v>
      </c>
      <c r="N247" s="13">
        <f>M247-X247</f>
        <v>0</v>
      </c>
      <c r="O247" s="14" t="str">
        <f>IF(SUMIF(T247:U247,"&lt;0")&lt;&gt;0,SUMIF(T247:U247,"&lt;0")*(-1)," ")</f>
        <v xml:space="preserve"> </v>
      </c>
      <c r="P247" s="15">
        <f>AB247+AD247+AF247+AH247+AJ247+AL247+AN247+AP247+AR247+AT247+AV247+AX247+AZ247+BB247+BD247+BF247+BH247+BJ247+BL247+BN247+BP247+BR247+BT247+BV247+BX247+BZ247+CB247+CD247+CF247+CH247+CJ247+CL247+CN247+CP247+CR247+CT247+CV247+CX247+CZ247+DB247+DD247+DF247+DH247+DJ247+DL247+DN247+DP247+DR247+DT247+DV247+DX247+DZ247+EB247+ED247+EF247+EH247+EJ247+EL247+EN247+EP247+ER247+ET247+EV247+EX247+EZ247+FB247+FD247+FF247+FH247+FJ247+FL247+FN247+FP247+FR247+FT247+FV247+FX247+FZ247+GB247+GD247+GF247</f>
        <v>0</v>
      </c>
      <c r="Q247" s="99">
        <f>P247-GO247</f>
        <v>0</v>
      </c>
      <c r="R247" s="102">
        <f>ROUNDUP(COUNTIF(T247:U247,"&gt; 0")/2,0)</f>
        <v>0</v>
      </c>
      <c r="S247" s="17" t="str">
        <f>IF(R247=0,"-",IF(R247-X247&gt;8,M247/(8+X247),M247/R247))</f>
        <v>-</v>
      </c>
      <c r="T247" s="102" t="str">
        <f>IFERROR(VLOOKUP(D247,'Ласт турнир'!A$2:C$129,2,FALSE),"")</f>
        <v/>
      </c>
      <c r="U247" s="14">
        <f>IFERROR(VLOOKUP(D247,'Ласт турнир'!A$2:C$129,3,FALSE),0)</f>
        <v>0</v>
      </c>
      <c r="V247" s="176"/>
      <c r="W247" s="177" t="str">
        <f>IF(GP247=0," ",IF(GP247-V247=0," ",GP247-V247))</f>
        <v xml:space="preserve"> </v>
      </c>
      <c r="X247" s="178"/>
    </row>
    <row r="248" spans="3:24" x14ac:dyDescent="0.25">
      <c r="C248" s="168">
        <f>C247+1</f>
        <v>167</v>
      </c>
      <c r="D248" s="3" t="s">
        <v>113</v>
      </c>
      <c r="E248" s="7">
        <v>3.5</v>
      </c>
      <c r="F248" s="26" t="s">
        <v>808</v>
      </c>
      <c r="G248" s="29" t="str">
        <f>TEXT(E248,"0,0") &amp; F248</f>
        <v>3,5*</v>
      </c>
      <c r="H248" s="2">
        <f>IF(M248&gt;0,1,0)</f>
        <v>0</v>
      </c>
      <c r="I248" s="2">
        <f>IF(F248="",E248,E248+0.1)</f>
        <v>3.6</v>
      </c>
      <c r="J248" s="12"/>
      <c r="K248" s="18" t="str">
        <f>IF(M248 &gt; 0, K247+1, "n/a")</f>
        <v>n/a</v>
      </c>
      <c r="L248" s="11" t="str">
        <f>IF(V248=0," ",IF(V248-K248=0," ",V248-K248))</f>
        <v xml:space="preserve"> </v>
      </c>
      <c r="M248" s="27">
        <f>U248</f>
        <v>0</v>
      </c>
      <c r="N248" s="13">
        <f>M248-X248</f>
        <v>0</v>
      </c>
      <c r="O248" s="14" t="str">
        <f>IF(SUMIF(T248:U248,"&lt;0")&lt;&gt;0,SUMIF(T248:U248,"&lt;0")*(-1)," ")</f>
        <v xml:space="preserve"> </v>
      </c>
      <c r="P248" s="15">
        <f>AB248+AD248+AF248+AH248+AJ248+AL248+AN248+AP248+AR248+AT248+AV248+AX248+AZ248+BB248+BD248+BF248+BH248+BJ248+BL248+BN248+BP248+BR248+BT248+BV248+BX248+BZ248+CB248+CD248+CF248+CH248+CJ248+CL248+CN248+CP248+CR248+CT248+CV248+CX248+CZ248+DB248+DD248+DF248+DH248+DJ248+DL248+DN248+DP248+DR248+DT248+DV248+DX248+DZ248+EB248+ED248+EF248+EH248+EJ248+EL248+EN248+EP248+ER248+ET248+EV248+EX248+EZ248+FB248+FD248+FF248+FH248+FJ248+FL248+FN248+FP248+FR248+FT248+FV248+FX248+FZ248+GB248+GD248+GF248</f>
        <v>0</v>
      </c>
      <c r="Q248" s="99">
        <f>P248-GO248</f>
        <v>0</v>
      </c>
      <c r="R248" s="102">
        <f>ROUNDUP(COUNTIF(T248:U248,"&gt; 0")/2,0)</f>
        <v>0</v>
      </c>
      <c r="S248" s="17" t="str">
        <f>IF(R248=0,"-",IF(R248-X248&gt;8,M248/(8+X248),M248/R248))</f>
        <v>-</v>
      </c>
      <c r="T248" s="102" t="str">
        <f>IFERROR(VLOOKUP(D248,'Ласт турнир'!A$2:C$129,2,FALSE),"")</f>
        <v/>
      </c>
      <c r="U248" s="14">
        <f>IFERROR(VLOOKUP(D248,'Ласт турнир'!A$2:C$129,3,FALSE),0)</f>
        <v>0</v>
      </c>
      <c r="V248" s="176"/>
      <c r="W248" s="177" t="str">
        <f>IF(GP248=0," ",IF(GP248-V248=0," ",GP248-V248))</f>
        <v xml:space="preserve"> </v>
      </c>
      <c r="X248" s="178"/>
    </row>
    <row r="249" spans="3:24" x14ac:dyDescent="0.25">
      <c r="C249" s="168">
        <f>C248+1</f>
        <v>168</v>
      </c>
      <c r="D249" s="3" t="s">
        <v>232</v>
      </c>
      <c r="E249" s="7">
        <v>3.5</v>
      </c>
      <c r="F249" s="26" t="s">
        <v>808</v>
      </c>
      <c r="G249" s="29" t="str">
        <f>TEXT(E249,"0,0") &amp; F249</f>
        <v>3,5*</v>
      </c>
      <c r="H249" s="2">
        <f>IF(M249&gt;0,1,0)</f>
        <v>0</v>
      </c>
      <c r="I249" s="2">
        <f>IF(F249="",E249,E249+0.1)</f>
        <v>3.6</v>
      </c>
      <c r="J249" s="12"/>
      <c r="K249" s="18" t="str">
        <f>IF(M249 &gt; 0, K248+1, "n/a")</f>
        <v>n/a</v>
      </c>
      <c r="L249" s="11" t="str">
        <f>IF(V249=0," ",IF(V249-K249=0," ",V249-K249))</f>
        <v xml:space="preserve"> </v>
      </c>
      <c r="M249" s="27">
        <f>U249</f>
        <v>0</v>
      </c>
      <c r="N249" s="13">
        <f>M249-X249</f>
        <v>0</v>
      </c>
      <c r="O249" s="14" t="str">
        <f>IF(SUMIF(T249:U249,"&lt;0")&lt;&gt;0,SUMIF(T249:U249,"&lt;0")*(-1)," ")</f>
        <v xml:space="preserve"> </v>
      </c>
      <c r="P249" s="15">
        <f>AB249+AD249+AF249+AH249+AJ249+AL249+AN249+AP249+AR249+AT249+AV249+AX249+AZ249+BB249+BD249+BF249+BH249+BJ249+BL249+BN249+BP249+BR249+BT249+BV249+BX249+BZ249+CB249+CD249+CF249+CH249+CJ249+CL249+CN249+CP249+CR249+CT249+CV249+CX249+CZ249+DB249+DD249+DF249+DH249+DJ249+DL249+DN249+DP249+DR249+DT249+DV249+DX249+DZ249+EB249+ED249+EF249+EH249+EJ249+EL249+EN249+EP249+ER249+ET249+EV249+EX249+EZ249+FB249+FD249+FF249+FH249+FJ249+FL249+FN249+FP249+FR249+FT249+FV249+FX249+FZ249+GB249+GD249+GF249</f>
        <v>0</v>
      </c>
      <c r="Q249" s="99">
        <f>P249-GO249</f>
        <v>0</v>
      </c>
      <c r="R249" s="102">
        <f>ROUNDUP(COUNTIF(T249:U249,"&gt; 0")/2,0)</f>
        <v>0</v>
      </c>
      <c r="S249" s="17" t="str">
        <f>IF(R249=0,"-",IF(R249-X249&gt;8,M249/(8+X249),M249/R249))</f>
        <v>-</v>
      </c>
      <c r="T249" s="102" t="str">
        <f>IFERROR(VLOOKUP(D249,'Ласт турнир'!A$2:C$129,2,FALSE),"")</f>
        <v/>
      </c>
      <c r="U249" s="14">
        <f>IFERROR(VLOOKUP(D249,'Ласт турнир'!A$2:C$129,3,FALSE),0)</f>
        <v>0</v>
      </c>
      <c r="V249" s="176"/>
      <c r="W249" s="177" t="str">
        <f>IF(GP249=0," ",IF(GP249-V249=0," ",GP249-V249))</f>
        <v xml:space="preserve"> </v>
      </c>
      <c r="X249" s="178"/>
    </row>
    <row r="250" spans="3:24" x14ac:dyDescent="0.25">
      <c r="C250" s="168">
        <f>C249+1</f>
        <v>169</v>
      </c>
      <c r="D250" s="3" t="s">
        <v>229</v>
      </c>
      <c r="E250" s="7">
        <v>3.5</v>
      </c>
      <c r="F250" s="26" t="s">
        <v>808</v>
      </c>
      <c r="G250" s="29" t="str">
        <f>TEXT(E250,"0,0") &amp; F250</f>
        <v>3,5*</v>
      </c>
      <c r="H250" s="2">
        <f>IF(M250&gt;0,1,0)</f>
        <v>0</v>
      </c>
      <c r="I250" s="2">
        <f>IF(F250="",E250,E250+0.1)</f>
        <v>3.6</v>
      </c>
      <c r="J250" s="12"/>
      <c r="K250" s="18" t="str">
        <f>IF(M250 &gt; 0, K249+1, "n/a")</f>
        <v>n/a</v>
      </c>
      <c r="L250" s="11" t="str">
        <f>IF(V250=0," ",IF(V250-K250=0," ",V250-K250))</f>
        <v xml:space="preserve"> </v>
      </c>
      <c r="M250" s="27">
        <f>U250</f>
        <v>0</v>
      </c>
      <c r="N250" s="13">
        <f>M250-X250</f>
        <v>0</v>
      </c>
      <c r="O250" s="14" t="str">
        <f>IF(SUMIF(T250:U250,"&lt;0")&lt;&gt;0,SUMIF(T250:U250,"&lt;0")*(-1)," ")</f>
        <v xml:space="preserve"> </v>
      </c>
      <c r="P250" s="15">
        <f>AB250+AD250+AF250+AH250+AJ250+AL250+AN250+AP250+AR250+AT250+AV250+AX250+AZ250+BB250+BD250+BF250+BH250+BJ250+BL250+BN250+BP250+BR250+BT250+BV250+BX250+BZ250+CB250+CD250+CF250+CH250+CJ250+CL250+CN250+CP250+CR250+CT250+CV250+CX250+CZ250+DB250+DD250+DF250+DH250+DJ250+DL250+DN250+DP250+DR250+DT250+DV250+DX250+DZ250+EB250+ED250+EF250+EH250+EJ250+EL250+EN250+EP250+ER250+ET250+EV250+EX250+EZ250+FB250+FD250+FF250+FH250+FJ250+FL250+FN250+FP250+FR250+FT250+FV250+FX250+FZ250+GB250+GD250+GF250</f>
        <v>0</v>
      </c>
      <c r="Q250" s="99">
        <f>P250-GO250</f>
        <v>0</v>
      </c>
      <c r="R250" s="102">
        <f>ROUNDUP(COUNTIF(T250:U250,"&gt; 0")/2,0)</f>
        <v>0</v>
      </c>
      <c r="S250" s="17" t="str">
        <f>IF(R250=0,"-",IF(R250-X250&gt;8,M250/(8+X250),M250/R250))</f>
        <v>-</v>
      </c>
      <c r="T250" s="102" t="str">
        <f>IFERROR(VLOOKUP(D250,'Ласт турнир'!A$2:C$129,2,FALSE),"")</f>
        <v/>
      </c>
      <c r="U250" s="14">
        <f>IFERROR(VLOOKUP(D250,'Ласт турнир'!A$2:C$129,3,FALSE),0)</f>
        <v>0</v>
      </c>
      <c r="V250" s="176"/>
      <c r="W250" s="177" t="str">
        <f>IF(GP250=0," ",IF(GP250-V250=0," ",GP250-V250))</f>
        <v xml:space="preserve"> </v>
      </c>
      <c r="X250" s="178"/>
    </row>
    <row r="251" spans="3:24" x14ac:dyDescent="0.25">
      <c r="C251" s="168">
        <f>C250+1</f>
        <v>170</v>
      </c>
      <c r="D251" s="3" t="s">
        <v>422</v>
      </c>
      <c r="E251" s="7">
        <v>3.5</v>
      </c>
      <c r="F251" s="26" t="s">
        <v>808</v>
      </c>
      <c r="G251" s="29" t="str">
        <f>TEXT(E251,"0,0") &amp; F251</f>
        <v>3,5*</v>
      </c>
      <c r="H251" s="2">
        <f>IF(M251&gt;0,1,0)</f>
        <v>0</v>
      </c>
      <c r="I251" s="2">
        <f>IF(F251="",E251,E251+0.1)</f>
        <v>3.6</v>
      </c>
      <c r="J251" s="12"/>
      <c r="K251" s="18" t="str">
        <f>IF(M251 &gt; 0, K250+1, "n/a")</f>
        <v>n/a</v>
      </c>
      <c r="L251" s="11" t="str">
        <f>IF(V251=0," ",IF(V251-K251=0," ",V251-K251))</f>
        <v xml:space="preserve"> </v>
      </c>
      <c r="M251" s="27">
        <f>U251</f>
        <v>0</v>
      </c>
      <c r="N251" s="13">
        <f>M251-X251</f>
        <v>0</v>
      </c>
      <c r="O251" s="14" t="str">
        <f>IF(SUMIF(T251:U251,"&lt;0")&lt;&gt;0,SUMIF(T251:U251,"&lt;0")*(-1)," ")</f>
        <v xml:space="preserve"> </v>
      </c>
      <c r="P251" s="15">
        <f>AB251+AD251+AF251+AH251+AJ251+AL251+AN251+AP251+AR251+AT251+AV251+AX251+AZ251+BB251+BD251+BF251+BH251+BJ251+BL251+BN251+BP251+BR251+BT251+BV251+BX251+BZ251+CB251+CD251+CF251+CH251+CJ251+CL251+CN251+CP251+CR251+CT251+CV251+CX251+CZ251+DB251+DD251+DF251+DH251+DJ251+DL251+DN251+DP251+DR251+DT251+DV251+DX251+DZ251+EB251+ED251+EF251+EH251+EJ251+EL251+EN251+EP251+ER251+ET251+EV251+EX251+EZ251+FB251+FD251+FF251+FH251+FJ251+FL251+FN251+FP251+FR251+FT251+FV251+FX251+FZ251+GB251+GD251+GF251</f>
        <v>0</v>
      </c>
      <c r="Q251" s="99">
        <f>P251-GO251</f>
        <v>0</v>
      </c>
      <c r="R251" s="102">
        <f>ROUNDUP(COUNTIF(T251:U251,"&gt; 0")/2,0)</f>
        <v>0</v>
      </c>
      <c r="S251" s="17" t="str">
        <f>IF(R251=0,"-",IF(R251-X251&gt;8,M251/(8+X251),M251/R251))</f>
        <v>-</v>
      </c>
      <c r="T251" s="102" t="str">
        <f>IFERROR(VLOOKUP(D251,'Ласт турнир'!A$2:C$129,2,FALSE),"")</f>
        <v/>
      </c>
      <c r="U251" s="14">
        <f>IFERROR(VLOOKUP(D251,'Ласт турнир'!A$2:C$129,3,FALSE),0)</f>
        <v>0</v>
      </c>
      <c r="V251" s="176"/>
      <c r="W251" s="177" t="str">
        <f>IF(GP251=0," ",IF(GP251-V251=0," ",GP251-V251))</f>
        <v xml:space="preserve"> </v>
      </c>
      <c r="X251" s="178"/>
    </row>
    <row r="252" spans="3:24" x14ac:dyDescent="0.25">
      <c r="C252" s="168">
        <f>C251+1</f>
        <v>171</v>
      </c>
      <c r="D252" s="3" t="s">
        <v>205</v>
      </c>
      <c r="E252" s="7">
        <v>3.5</v>
      </c>
      <c r="F252" s="26" t="s">
        <v>808</v>
      </c>
      <c r="G252" s="29" t="str">
        <f>TEXT(E252,"0,0") &amp; F252</f>
        <v>3,5*</v>
      </c>
      <c r="H252" s="2">
        <f>IF(M252&gt;0,1,0)</f>
        <v>0</v>
      </c>
      <c r="I252" s="2">
        <f>IF(F252="",E252,E252+0.1)</f>
        <v>3.6</v>
      </c>
      <c r="J252" s="12"/>
      <c r="K252" s="18" t="str">
        <f>IF(M252 &gt; 0, K251+1, "n/a")</f>
        <v>n/a</v>
      </c>
      <c r="L252" s="11" t="str">
        <f>IF(V252=0," ",IF(V252-K252=0," ",V252-K252))</f>
        <v xml:space="preserve"> </v>
      </c>
      <c r="M252" s="27">
        <f>U252</f>
        <v>0</v>
      </c>
      <c r="N252" s="13">
        <f>M252-X252</f>
        <v>0</v>
      </c>
      <c r="O252" s="14" t="str">
        <f>IF(SUMIF(T252:U252,"&lt;0")&lt;&gt;0,SUMIF(T252:U252,"&lt;0")*(-1)," ")</f>
        <v xml:space="preserve"> </v>
      </c>
      <c r="P252" s="15">
        <f>AB252+AD252+AF252+AH252+AJ252+AL252+AN252+AP252+AR252+AT252+AV252+AX252+AZ252+BB252+BD252+BF252+BH252+BJ252+BL252+BN252+BP252+BR252+BT252+BV252+BX252+BZ252+CB252+CD252+CF252+CH252+CJ252+CL252+CN252+CP252+CR252+CT252+CV252+CX252+CZ252+DB252+DD252+DF252+DH252+DJ252+DL252+DN252+DP252+DR252+DT252+DV252+DX252+DZ252+EB252+ED252+EF252+EH252+EJ252+EL252+EN252+EP252+ER252+ET252+EV252+EX252+EZ252+FB252+FD252+FF252+FH252+FJ252+FL252+FN252+FP252+FR252+FT252+FV252+FX252+FZ252+GB252+GD252+GF252</f>
        <v>0</v>
      </c>
      <c r="Q252" s="99">
        <f>P252-GO252</f>
        <v>0</v>
      </c>
      <c r="R252" s="102">
        <f>ROUNDUP(COUNTIF(T252:U252,"&gt; 0")/2,0)</f>
        <v>0</v>
      </c>
      <c r="S252" s="17" t="str">
        <f>IF(R252=0,"-",IF(R252-X252&gt;8,M252/(8+X252),M252/R252))</f>
        <v>-</v>
      </c>
      <c r="T252" s="102" t="str">
        <f>IFERROR(VLOOKUP(D252,'Ласт турнир'!A$2:C$129,2,FALSE),"")</f>
        <v/>
      </c>
      <c r="U252" s="14">
        <f>IFERROR(VLOOKUP(D252,'Ласт турнир'!A$2:C$129,3,FALSE),0)</f>
        <v>0</v>
      </c>
      <c r="V252" s="176"/>
      <c r="W252" s="177" t="str">
        <f>IF(GP252=0," ",IF(GP252-V252=0," ",GP252-V252))</f>
        <v xml:space="preserve"> </v>
      </c>
      <c r="X252" s="178"/>
    </row>
    <row r="253" spans="3:24" x14ac:dyDescent="0.25">
      <c r="C253" s="168">
        <f>C252+1</f>
        <v>172</v>
      </c>
      <c r="D253" s="3" t="s">
        <v>115</v>
      </c>
      <c r="E253" s="7">
        <v>3.5</v>
      </c>
      <c r="F253" s="26" t="s">
        <v>808</v>
      </c>
      <c r="G253" s="29" t="str">
        <f>TEXT(E253,"0,0") &amp; F253</f>
        <v>3,5*</v>
      </c>
      <c r="H253" s="2">
        <f>IF(M253&gt;0,1,0)</f>
        <v>0</v>
      </c>
      <c r="I253" s="2">
        <f>IF(F253="",E253,E253+0.1)</f>
        <v>3.6</v>
      </c>
      <c r="J253" s="12"/>
      <c r="K253" s="18" t="str">
        <f>IF(M253 &gt; 0, K252+1, "n/a")</f>
        <v>n/a</v>
      </c>
      <c r="L253" s="11" t="str">
        <f>IF(V253=0," ",IF(V253-K253=0," ",V253-K253))</f>
        <v xml:space="preserve"> </v>
      </c>
      <c r="M253" s="27">
        <f>U253</f>
        <v>0</v>
      </c>
      <c r="N253" s="13">
        <f>M253-X253</f>
        <v>0</v>
      </c>
      <c r="O253" s="14" t="str">
        <f>IF(SUMIF(T253:U253,"&lt;0")&lt;&gt;0,SUMIF(T253:U253,"&lt;0")*(-1)," ")</f>
        <v xml:space="preserve"> </v>
      </c>
      <c r="P253" s="15">
        <f>AB253+AD253+AF253+AH253+AJ253+AL253+AN253+AP253+AR253+AT253+AV253+AX253+AZ253+BB253+BD253+BF253+BH253+BJ253+BL253+BN253+BP253+BR253+BT253+BV253+BX253+BZ253+CB253+CD253+CF253+CH253+CJ253+CL253+CN253+CP253+CR253+CT253+CV253+CX253+CZ253+DB253+DD253+DF253+DH253+DJ253+DL253+DN253+DP253+DR253+DT253+DV253+DX253+DZ253+EB253+ED253+EF253+EH253+EJ253+EL253+EN253+EP253+ER253+ET253+EV253+EX253+EZ253+FB253+FD253+FF253+FH253+FJ253+FL253+FN253+FP253+FR253+FT253+FV253+FX253+FZ253+GB253+GD253+GF253</f>
        <v>0</v>
      </c>
      <c r="Q253" s="99">
        <f>P253-GO253</f>
        <v>0</v>
      </c>
      <c r="R253" s="102">
        <f>ROUNDUP(COUNTIF(T253:U253,"&gt; 0")/2,0)</f>
        <v>0</v>
      </c>
      <c r="S253" s="17" t="str">
        <f>IF(R253=0,"-",IF(R253-X253&gt;8,M253/(8+X253),M253/R253))</f>
        <v>-</v>
      </c>
      <c r="T253" s="102" t="str">
        <f>IFERROR(VLOOKUP(D253,'Ласт турнир'!A$2:C$129,2,FALSE),"")</f>
        <v/>
      </c>
      <c r="U253" s="14">
        <f>IFERROR(VLOOKUP(D253,'Ласт турнир'!A$2:C$129,3,FALSE),0)</f>
        <v>0</v>
      </c>
      <c r="V253" s="176"/>
      <c r="W253" s="177" t="str">
        <f>IF(GP253=0," ",IF(GP253-V253=0," ",GP253-V253))</f>
        <v xml:space="preserve"> </v>
      </c>
      <c r="X253" s="178"/>
    </row>
    <row r="254" spans="3:24" x14ac:dyDescent="0.25">
      <c r="C254" s="168">
        <f>C253+1</f>
        <v>173</v>
      </c>
      <c r="D254" s="3" t="s">
        <v>156</v>
      </c>
      <c r="E254" s="7">
        <v>3.5</v>
      </c>
      <c r="F254" s="26" t="s">
        <v>808</v>
      </c>
      <c r="G254" s="29" t="str">
        <f>TEXT(E254,"0,0") &amp; F254</f>
        <v>3,5*</v>
      </c>
      <c r="H254" s="2">
        <f>IF(M254&gt;0,1,0)</f>
        <v>0</v>
      </c>
      <c r="I254" s="2">
        <f>IF(F254="",E254,E254+0.1)</f>
        <v>3.6</v>
      </c>
      <c r="J254" s="12"/>
      <c r="K254" s="18" t="str">
        <f>IF(M254 &gt; 0, K253+1, "n/a")</f>
        <v>n/a</v>
      </c>
      <c r="L254" s="11" t="str">
        <f>IF(V254=0," ",IF(V254-K254=0," ",V254-K254))</f>
        <v xml:space="preserve"> </v>
      </c>
      <c r="M254" s="27">
        <f>U254</f>
        <v>0</v>
      </c>
      <c r="N254" s="13">
        <f>M254-X254</f>
        <v>0</v>
      </c>
      <c r="O254" s="14" t="str">
        <f>IF(SUMIF(T254:U254,"&lt;0")&lt;&gt;0,SUMIF(T254:U254,"&lt;0")*(-1)," ")</f>
        <v xml:space="preserve"> </v>
      </c>
      <c r="P254" s="15">
        <f>AB254+AD254+AF254+AH254+AJ254+AL254+AN254+AP254+AR254+AT254+AV254+AX254+AZ254+BB254+BD254+BF254+BH254+BJ254+BL254+BN254+BP254+BR254+BT254+BV254+BX254+BZ254+CB254+CD254+CF254+CH254+CJ254+CL254+CN254+CP254+CR254+CT254+CV254+CX254+CZ254+DB254+DD254+DF254+DH254+DJ254+DL254+DN254+DP254+DR254+DT254+DV254+DX254+DZ254+EB254+ED254+EF254+EH254+EJ254+EL254+EN254+EP254+ER254+ET254+EV254+EX254+EZ254+FB254+FD254+FF254+FH254+FJ254+FL254+FN254+FP254+FR254+FT254+FV254+FX254+FZ254+GB254+GD254+GF254</f>
        <v>0</v>
      </c>
      <c r="Q254" s="99">
        <f>P254-GO254</f>
        <v>0</v>
      </c>
      <c r="R254" s="102">
        <f>ROUNDUP(COUNTIF(T254:U254,"&gt; 0")/2,0)</f>
        <v>0</v>
      </c>
      <c r="S254" s="17" t="str">
        <f>IF(R254=0,"-",IF(R254-X254&gt;8,M254/(8+X254),M254/R254))</f>
        <v>-</v>
      </c>
      <c r="T254" s="102" t="str">
        <f>IFERROR(VLOOKUP(D254,'Ласт турнир'!A$2:C$129,2,FALSE),"")</f>
        <v/>
      </c>
      <c r="U254" s="14">
        <f>IFERROR(VLOOKUP(D254,'Ласт турнир'!A$2:C$129,3,FALSE),0)</f>
        <v>0</v>
      </c>
      <c r="V254" s="176"/>
      <c r="W254" s="177" t="str">
        <f>IF(GP254=0," ",IF(GP254-V254=0," ",GP254-V254))</f>
        <v xml:space="preserve"> </v>
      </c>
      <c r="X254" s="178"/>
    </row>
    <row r="255" spans="3:24" x14ac:dyDescent="0.25">
      <c r="C255" s="168">
        <f>C254+1</f>
        <v>174</v>
      </c>
      <c r="D255" s="3" t="s">
        <v>495</v>
      </c>
      <c r="E255" s="7">
        <v>3.5</v>
      </c>
      <c r="F255" s="26" t="s">
        <v>808</v>
      </c>
      <c r="G255" s="29" t="str">
        <f>TEXT(E255,"0,0") &amp; F255</f>
        <v>3,5*</v>
      </c>
      <c r="H255" s="2">
        <f>IF(M255&gt;0,1,0)</f>
        <v>0</v>
      </c>
      <c r="I255" s="2">
        <f>IF(F255="",E255,E255+0.1)</f>
        <v>3.6</v>
      </c>
      <c r="J255" s="12"/>
      <c r="K255" s="18" t="str">
        <f>IF(M255 &gt; 0, K254+1, "n/a")</f>
        <v>n/a</v>
      </c>
      <c r="L255" s="11" t="str">
        <f>IF(V255=0," ",IF(V255-K255=0," ",V255-K255))</f>
        <v xml:space="preserve"> </v>
      </c>
      <c r="M255" s="27">
        <f>U255</f>
        <v>0</v>
      </c>
      <c r="N255" s="13">
        <f>M255-X255</f>
        <v>0</v>
      </c>
      <c r="O255" s="14" t="str">
        <f>IF(SUMIF(T255:U255,"&lt;0")&lt;&gt;0,SUMIF(T255:U255,"&lt;0")*(-1)," ")</f>
        <v xml:space="preserve"> </v>
      </c>
      <c r="P255" s="15">
        <f>AB255+AD255+AF255+AH255+AJ255+AL255+AN255+AP255+AR255+AT255+AV255+AX255+AZ255+BB255+BD255+BF255+BH255+BJ255+BL255+BN255+BP255+BR255+BT255+BV255+BX255+BZ255+CB255+CD255+CF255+CH255+CJ255+CL255+CN255+CP255+CR255+CT255+CV255+CX255+CZ255+DB255+DD255+DF255+DH255+DJ255+DL255+DN255+DP255+DR255+DT255+DV255+DX255+DZ255+EB255+ED255+EF255+EH255+EJ255+EL255+EN255+EP255+ER255+ET255+EV255+EX255+EZ255+FB255+FD255+FF255+FH255+FJ255+FL255+FN255+FP255+FR255+FT255+FV255+FX255+FZ255+GB255+GD255+GF255</f>
        <v>0</v>
      </c>
      <c r="Q255" s="99">
        <f>P255-GO255</f>
        <v>0</v>
      </c>
      <c r="R255" s="102">
        <f>ROUNDUP(COUNTIF(T255:U255,"&gt; 0")/2,0)</f>
        <v>0</v>
      </c>
      <c r="S255" s="17" t="str">
        <f>IF(R255=0,"-",IF(R255-X255&gt;8,M255/(8+X255),M255/R255))</f>
        <v>-</v>
      </c>
      <c r="T255" s="102" t="str">
        <f>IFERROR(VLOOKUP(D255,'Ласт турнир'!A$2:C$129,2,FALSE),"")</f>
        <v/>
      </c>
      <c r="U255" s="14">
        <f>IFERROR(VLOOKUP(D255,'Ласт турнир'!A$2:C$129,3,FALSE),0)</f>
        <v>0</v>
      </c>
      <c r="V255" s="176"/>
      <c r="W255" s="177" t="str">
        <f>IF(GP255=0," ",IF(GP255-V255=0," ",GP255-V255))</f>
        <v xml:space="preserve"> </v>
      </c>
      <c r="X255" s="178"/>
    </row>
    <row r="256" spans="3:24" x14ac:dyDescent="0.25">
      <c r="C256" s="168">
        <f>C255+1</f>
        <v>175</v>
      </c>
      <c r="D256" s="3" t="s">
        <v>237</v>
      </c>
      <c r="E256" s="7">
        <v>3.5</v>
      </c>
      <c r="F256" s="26" t="s">
        <v>808</v>
      </c>
      <c r="G256" s="29" t="str">
        <f>TEXT(E256,"0,0") &amp; F256</f>
        <v>3,5*</v>
      </c>
      <c r="H256" s="2">
        <f>IF(M256&gt;0,1,0)</f>
        <v>0</v>
      </c>
      <c r="I256" s="2">
        <f>IF(F256="",E256,E256+0.1)</f>
        <v>3.6</v>
      </c>
      <c r="J256" s="12"/>
      <c r="K256" s="18" t="str">
        <f>IF(M256 &gt; 0, K255+1, "n/a")</f>
        <v>n/a</v>
      </c>
      <c r="L256" s="11" t="str">
        <f>IF(V256=0," ",IF(V256-K256=0," ",V256-K256))</f>
        <v xml:space="preserve"> </v>
      </c>
      <c r="M256" s="27">
        <f>U256</f>
        <v>0</v>
      </c>
      <c r="N256" s="13">
        <f>M256-X256</f>
        <v>0</v>
      </c>
      <c r="O256" s="14" t="str">
        <f>IF(SUMIF(T256:U256,"&lt;0")&lt;&gt;0,SUMIF(T256:U256,"&lt;0")*(-1)," ")</f>
        <v xml:space="preserve"> </v>
      </c>
      <c r="P256" s="15">
        <f>AB256+AD256+AF256+AH256+AJ256+AL256+AN256+AP256+AR256+AT256+AV256+AX256+AZ256+BB256+BD256+BF256+BH256+BJ256+BL256+BN256+BP256+BR256+BT256+BV256+BX256+BZ256+CB256+CD256+CF256+CH256+CJ256+CL256+CN256+CP256+CR256+CT256+CV256+CX256+CZ256+DB256+DD256+DF256+DH256+DJ256+DL256+DN256+DP256+DR256+DT256+DV256+DX256+DZ256+EB256+ED256+EF256+EH256+EJ256+EL256+EN256+EP256+ER256+ET256+EV256+EX256+EZ256+FB256+FD256+FF256+FH256+FJ256+FL256+FN256+FP256+FR256+FT256+FV256+FX256+FZ256+GB256+GD256+GF256</f>
        <v>0</v>
      </c>
      <c r="Q256" s="99">
        <f>P256-GO256</f>
        <v>0</v>
      </c>
      <c r="R256" s="102">
        <f>ROUNDUP(COUNTIF(T256:U256,"&gt; 0")/2,0)</f>
        <v>0</v>
      </c>
      <c r="S256" s="17" t="str">
        <f>IF(R256=0,"-",IF(R256-X256&gt;8,M256/(8+X256),M256/R256))</f>
        <v>-</v>
      </c>
      <c r="T256" s="102" t="str">
        <f>IFERROR(VLOOKUP(D256,'Ласт турнир'!A$2:C$129,2,FALSE),"")</f>
        <v/>
      </c>
      <c r="U256" s="14">
        <f>IFERROR(VLOOKUP(D256,'Ласт турнир'!A$2:C$129,3,FALSE),0)</f>
        <v>0</v>
      </c>
      <c r="V256" s="176"/>
      <c r="W256" s="177" t="str">
        <f>IF(GP256=0," ",IF(GP256-V256=0," ",GP256-V256))</f>
        <v xml:space="preserve"> </v>
      </c>
      <c r="X256" s="178"/>
    </row>
    <row r="257" spans="3:24" x14ac:dyDescent="0.25">
      <c r="C257" s="168">
        <f>C256+1</f>
        <v>176</v>
      </c>
      <c r="D257" s="3" t="s">
        <v>182</v>
      </c>
      <c r="E257" s="7">
        <v>3.5</v>
      </c>
      <c r="F257" s="26" t="s">
        <v>807</v>
      </c>
      <c r="G257" s="29" t="str">
        <f>TEXT(E257,"0,0") &amp; F257</f>
        <v>3,5</v>
      </c>
      <c r="H257" s="2">
        <f>IF(M257&gt;0,1,0)</f>
        <v>0</v>
      </c>
      <c r="I257" s="2">
        <f>IF(F257="",E257,E257+0.1)</f>
        <v>3.5</v>
      </c>
      <c r="J257" s="12"/>
      <c r="K257" s="18" t="str">
        <f>IF(M257 &gt; 0, K256+1, "n/a")</f>
        <v>n/a</v>
      </c>
      <c r="L257" s="11" t="str">
        <f>IF(V257=0," ",IF(V257-K257=0," ",V257-K257))</f>
        <v xml:space="preserve"> </v>
      </c>
      <c r="M257" s="27">
        <f>U257</f>
        <v>0</v>
      </c>
      <c r="N257" s="13">
        <f>M257-X257</f>
        <v>0</v>
      </c>
      <c r="O257" s="14" t="str">
        <f>IF(SUMIF(T257:U257,"&lt;0")&lt;&gt;0,SUMIF(T257:U257,"&lt;0")*(-1)," ")</f>
        <v xml:space="preserve"> </v>
      </c>
      <c r="P257" s="15">
        <f>AB257+AD257+AF257+AH257+AJ257+AL257+AN257+AP257+AR257+AT257+AV257+AX257+AZ257+BB257+BD257+BF257+BH257+BJ257+BL257+BN257+BP257+BR257+BT257+BV257+BX257+BZ257+CB257+CD257+CF257+CH257+CJ257+CL257+CN257+CP257+CR257+CT257+CV257+CX257+CZ257+DB257+DD257+DF257+DH257+DJ257+DL257+DN257+DP257+DR257+DT257+DV257+DX257+DZ257+EB257+ED257+EF257+EH257+EJ257+EL257+EN257+EP257+ER257+ET257+EV257+EX257+EZ257+FB257+FD257+FF257+FH257+FJ257+FL257+FN257+FP257+FR257+FT257+FV257+FX257+FZ257+GB257+GD257+GF257</f>
        <v>0</v>
      </c>
      <c r="Q257" s="99">
        <f>P257-GO257</f>
        <v>0</v>
      </c>
      <c r="R257" s="102">
        <f>ROUNDUP(COUNTIF(T257:U257,"&gt; 0")/2,0)</f>
        <v>0</v>
      </c>
      <c r="S257" s="17" t="str">
        <f>IF(R257=0,"-",IF(R257-X257&gt;8,M257/(8+X257),M257/R257))</f>
        <v>-</v>
      </c>
      <c r="T257" s="102" t="str">
        <f>IFERROR(VLOOKUP(D257,'Ласт турнир'!A$2:C$129,2,FALSE),"")</f>
        <v/>
      </c>
      <c r="U257" s="14">
        <f>IFERROR(VLOOKUP(D257,'Ласт турнир'!A$2:C$129,3,FALSE),0)</f>
        <v>0</v>
      </c>
      <c r="V257" s="176"/>
      <c r="W257" s="177" t="str">
        <f>IF(GP257=0," ",IF(GP257-V257=0," ",GP257-V257))</f>
        <v xml:space="preserve"> </v>
      </c>
      <c r="X257" s="178"/>
    </row>
    <row r="258" spans="3:24" x14ac:dyDescent="0.25">
      <c r="C258" s="168">
        <f>C257+1</f>
        <v>177</v>
      </c>
      <c r="D258" s="3" t="s">
        <v>262</v>
      </c>
      <c r="E258" s="7">
        <v>3.5</v>
      </c>
      <c r="F258" s="26" t="s">
        <v>807</v>
      </c>
      <c r="G258" s="29" t="str">
        <f>TEXT(E258,"0,0") &amp; F258</f>
        <v>3,5</v>
      </c>
      <c r="H258" s="2">
        <f>IF(M258&gt;0,1,0)</f>
        <v>0</v>
      </c>
      <c r="I258" s="2">
        <f>IF(F258="",E258,E258+0.1)</f>
        <v>3.5</v>
      </c>
      <c r="J258" s="12"/>
      <c r="K258" s="18" t="str">
        <f>IF(M258 &gt; 0, K257+1, "n/a")</f>
        <v>n/a</v>
      </c>
      <c r="L258" s="11" t="str">
        <f>IF(V258=0," ",IF(V258-K258=0," ",V258-K258))</f>
        <v xml:space="preserve"> </v>
      </c>
      <c r="M258" s="27">
        <f>U258</f>
        <v>0</v>
      </c>
      <c r="N258" s="13">
        <f>M258-X258</f>
        <v>0</v>
      </c>
      <c r="O258" s="14" t="str">
        <f>IF(SUMIF(T258:U258,"&lt;0")&lt;&gt;0,SUMIF(T258:U258,"&lt;0")*(-1)," ")</f>
        <v xml:space="preserve"> </v>
      </c>
      <c r="P258" s="15">
        <f>AB258+AD258+AF258+AH258+AJ258+AL258+AN258+AP258+AR258+AT258+AV258+AX258+AZ258+BB258+BD258+BF258+BH258+BJ258+BL258+BN258+BP258+BR258+BT258+BV258+BX258+BZ258+CB258+CD258+CF258+CH258+CJ258+CL258+CN258+CP258+CR258+CT258+CV258+CX258+CZ258+DB258+DD258+DF258+DH258+DJ258+DL258+DN258+DP258+DR258+DT258+DV258+DX258+DZ258+EB258+ED258+EF258+EH258+EJ258+EL258+EN258+EP258+ER258+ET258+EV258+EX258+EZ258+FB258+FD258+FF258+FH258+FJ258+FL258+FN258+FP258+FR258+FT258+FV258+FX258+FZ258+GB258+GD258+GF258</f>
        <v>0</v>
      </c>
      <c r="Q258" s="99">
        <f>P258-GO258</f>
        <v>0</v>
      </c>
      <c r="R258" s="102">
        <f>ROUNDUP(COUNTIF(T258:U258,"&gt; 0")/2,0)</f>
        <v>0</v>
      </c>
      <c r="S258" s="17" t="str">
        <f>IF(R258=0,"-",IF(R258-X258&gt;8,M258/(8+X258),M258/R258))</f>
        <v>-</v>
      </c>
      <c r="T258" s="102" t="str">
        <f>IFERROR(VLOOKUP(D258,'Ласт турнир'!A$2:C$129,2,FALSE),"")</f>
        <v/>
      </c>
      <c r="U258" s="14">
        <f>IFERROR(VLOOKUP(D258,'Ласт турнир'!A$2:C$129,3,FALSE),0)</f>
        <v>0</v>
      </c>
      <c r="V258" s="176"/>
      <c r="W258" s="177" t="str">
        <f>IF(GP258=0," ",IF(GP258-V258=0," ",GP258-V258))</f>
        <v xml:space="preserve"> </v>
      </c>
      <c r="X258" s="178"/>
    </row>
    <row r="259" spans="3:24" x14ac:dyDescent="0.25">
      <c r="C259" s="168">
        <f>C258+1</f>
        <v>178</v>
      </c>
      <c r="D259" s="3" t="s">
        <v>251</v>
      </c>
      <c r="E259" s="7">
        <v>3.5</v>
      </c>
      <c r="F259" s="26" t="s">
        <v>807</v>
      </c>
      <c r="G259" s="29" t="str">
        <f>TEXT(E259,"0,0") &amp; F259</f>
        <v>3,5</v>
      </c>
      <c r="H259" s="2">
        <f>IF(M259&gt;0,1,0)</f>
        <v>0</v>
      </c>
      <c r="I259" s="2">
        <f>IF(F259="",E259,E259+0.1)</f>
        <v>3.5</v>
      </c>
      <c r="J259" s="12"/>
      <c r="K259" s="18" t="str">
        <f>IF(M259 &gt; 0, K258+1, "n/a")</f>
        <v>n/a</v>
      </c>
      <c r="L259" s="11" t="str">
        <f>IF(V259=0," ",IF(V259-K259=0," ",V259-K259))</f>
        <v xml:space="preserve"> </v>
      </c>
      <c r="M259" s="27">
        <f>U259</f>
        <v>0</v>
      </c>
      <c r="N259" s="13">
        <f>M259-X259</f>
        <v>0</v>
      </c>
      <c r="O259" s="14" t="str">
        <f>IF(SUMIF(T259:U259,"&lt;0")&lt;&gt;0,SUMIF(T259:U259,"&lt;0")*(-1)," ")</f>
        <v xml:space="preserve"> </v>
      </c>
      <c r="P259" s="15">
        <f>AB259+AD259+AF259+AH259+AJ259+AL259+AN259+AP259+AR259+AT259+AV259+AX259+AZ259+BB259+BD259+BF259+BH259+BJ259+BL259+BN259+BP259+BR259+BT259+BV259+BX259+BZ259+CB259+CD259+CF259+CH259+CJ259+CL259+CN259+CP259+CR259+CT259+CV259+CX259+CZ259+DB259+DD259+DF259+DH259+DJ259+DL259+DN259+DP259+DR259+DT259+DV259+DX259+DZ259+EB259+ED259+EF259+EH259+EJ259+EL259+EN259+EP259+ER259+ET259+EV259+EX259+EZ259+FB259+FD259+FF259+FH259+FJ259+FL259+FN259+FP259+FR259+FT259+FV259+FX259+FZ259+GB259+GD259+GF259</f>
        <v>0</v>
      </c>
      <c r="Q259" s="99">
        <f>P259-GO259</f>
        <v>0</v>
      </c>
      <c r="R259" s="102">
        <f>ROUNDUP(COUNTIF(T259:U259,"&gt; 0")/2,0)</f>
        <v>0</v>
      </c>
      <c r="S259" s="17" t="str">
        <f>IF(R259=0,"-",IF(R259-X259&gt;8,M259/(8+X259),M259/R259))</f>
        <v>-</v>
      </c>
      <c r="T259" s="102" t="str">
        <f>IFERROR(VLOOKUP(D259,'Ласт турнир'!A$2:C$129,2,FALSE),"")</f>
        <v/>
      </c>
      <c r="U259" s="14">
        <f>IFERROR(VLOOKUP(D259,'Ласт турнир'!A$2:C$129,3,FALSE),0)</f>
        <v>0</v>
      </c>
      <c r="V259" s="176"/>
      <c r="W259" s="177" t="str">
        <f>IF(GP259=0," ",IF(GP259-V259=0," ",GP259-V259))</f>
        <v xml:space="preserve"> </v>
      </c>
      <c r="X259" s="178"/>
    </row>
    <row r="260" spans="3:24" x14ac:dyDescent="0.25">
      <c r="C260" s="168">
        <f>C259+1</f>
        <v>179</v>
      </c>
      <c r="D260" s="3" t="s">
        <v>252</v>
      </c>
      <c r="E260" s="7">
        <v>3.5</v>
      </c>
      <c r="F260" s="26" t="s">
        <v>807</v>
      </c>
      <c r="G260" s="29" t="str">
        <f>TEXT(E260,"0,0") &amp; F260</f>
        <v>3,5</v>
      </c>
      <c r="H260" s="2">
        <f>IF(M260&gt;0,1,0)</f>
        <v>0</v>
      </c>
      <c r="I260" s="2">
        <f>IF(F260="",E260,E260+0.1)</f>
        <v>3.5</v>
      </c>
      <c r="J260" s="12"/>
      <c r="K260" s="18" t="str">
        <f>IF(M260 &gt; 0, K259+1, "n/a")</f>
        <v>n/a</v>
      </c>
      <c r="L260" s="11" t="str">
        <f>IF(V260=0," ",IF(V260-K260=0," ",V260-K260))</f>
        <v xml:space="preserve"> </v>
      </c>
      <c r="M260" s="27">
        <f>U260</f>
        <v>0</v>
      </c>
      <c r="N260" s="13">
        <f>M260-X260</f>
        <v>0</v>
      </c>
      <c r="O260" s="14" t="str">
        <f>IF(SUMIF(T260:U260,"&lt;0")&lt;&gt;0,SUMIF(T260:U260,"&lt;0")*(-1)," ")</f>
        <v xml:space="preserve"> </v>
      </c>
      <c r="P260" s="15">
        <f>AB260+AD260+AF260+AH260+AJ260+AL260+AN260+AP260+AR260+AT260+AV260+AX260+AZ260+BB260+BD260+BF260+BH260+BJ260+BL260+BN260+BP260+BR260+BT260+BV260+BX260+BZ260+CB260+CD260+CF260+CH260+CJ260+CL260+CN260+CP260+CR260+CT260+CV260+CX260+CZ260+DB260+DD260+DF260+DH260+DJ260+DL260+DN260+DP260+DR260+DT260+DV260+DX260+DZ260+EB260+ED260+EF260+EH260+EJ260+EL260+EN260+EP260+ER260+ET260+EV260+EX260+EZ260+FB260+FD260+FF260+FH260+FJ260+FL260+FN260+FP260+FR260+FT260+FV260+FX260+FZ260+GB260+GD260+GF260</f>
        <v>0</v>
      </c>
      <c r="Q260" s="99">
        <f>P260-GO260</f>
        <v>0</v>
      </c>
      <c r="R260" s="102">
        <f>ROUNDUP(COUNTIF(T260:U260,"&gt; 0")/2,0)</f>
        <v>0</v>
      </c>
      <c r="S260" s="17" t="str">
        <f>IF(R260=0,"-",IF(R260-X260&gt;8,M260/(8+X260),M260/R260))</f>
        <v>-</v>
      </c>
      <c r="T260" s="102" t="str">
        <f>IFERROR(VLOOKUP(D260,'Ласт турнир'!A$2:C$129,2,FALSE),"")</f>
        <v/>
      </c>
      <c r="U260" s="14">
        <f>IFERROR(VLOOKUP(D260,'Ласт турнир'!A$2:C$129,3,FALSE),0)</f>
        <v>0</v>
      </c>
      <c r="V260" s="176"/>
      <c r="W260" s="177" t="str">
        <f>IF(GP260=0," ",IF(GP260-V260=0," ",GP260-V260))</f>
        <v xml:space="preserve"> </v>
      </c>
      <c r="X260" s="178"/>
    </row>
    <row r="261" spans="3:24" x14ac:dyDescent="0.25">
      <c r="C261" s="168">
        <f>C260+1</f>
        <v>180</v>
      </c>
      <c r="D261" s="3" t="s">
        <v>244</v>
      </c>
      <c r="E261" s="7">
        <v>3.5</v>
      </c>
      <c r="F261" s="26" t="s">
        <v>807</v>
      </c>
      <c r="G261" s="29" t="str">
        <f>TEXT(E261,"0,0") &amp; F261</f>
        <v>3,5</v>
      </c>
      <c r="H261" s="2">
        <f>IF(M261&gt;0,1,0)</f>
        <v>0</v>
      </c>
      <c r="I261" s="2">
        <f>IF(F261="",E261,E261+0.1)</f>
        <v>3.5</v>
      </c>
      <c r="J261" s="12"/>
      <c r="K261" s="18" t="str">
        <f>IF(M261 &gt; 0, K260+1, "n/a")</f>
        <v>n/a</v>
      </c>
      <c r="L261" s="11" t="str">
        <f>IF(V261=0," ",IF(V261-K261=0," ",V261-K261))</f>
        <v xml:space="preserve"> </v>
      </c>
      <c r="M261" s="27">
        <f>U261</f>
        <v>0</v>
      </c>
      <c r="N261" s="13">
        <f>M261-X261</f>
        <v>0</v>
      </c>
      <c r="O261" s="14" t="str">
        <f>IF(SUMIF(T261:U261,"&lt;0")&lt;&gt;0,SUMIF(T261:U261,"&lt;0")*(-1)," ")</f>
        <v xml:space="preserve"> </v>
      </c>
      <c r="P261" s="15">
        <f>AB261+AD261+AF261+AH261+AJ261+AL261+AN261+AP261+AR261+AT261+AV261+AX261+AZ261+BB261+BD261+BF261+BH261+BJ261+BL261+BN261+BP261+BR261+BT261+BV261+BX261+BZ261+CB261+CD261+CF261+CH261+CJ261+CL261+CN261+CP261+CR261+CT261+CV261+CX261+CZ261+DB261+DD261+DF261+DH261+DJ261+DL261+DN261+DP261+DR261+DT261+DV261+DX261+DZ261+EB261+ED261+EF261+EH261+EJ261+EL261+EN261+EP261+ER261+ET261+EV261+EX261+EZ261+FB261+FD261+FF261+FH261+FJ261+FL261+FN261+FP261+FR261+FT261+FV261+FX261+FZ261+GB261+GD261+GF261</f>
        <v>0</v>
      </c>
      <c r="Q261" s="99">
        <f>P261-GO261</f>
        <v>0</v>
      </c>
      <c r="R261" s="102">
        <f>ROUNDUP(COUNTIF(T261:U261,"&gt; 0")/2,0)</f>
        <v>0</v>
      </c>
      <c r="S261" s="17" t="str">
        <f>IF(R261=0,"-",IF(R261-X261&gt;8,M261/(8+X261),M261/R261))</f>
        <v>-</v>
      </c>
      <c r="T261" s="102" t="str">
        <f>IFERROR(VLOOKUP(D261,'Ласт турнир'!A$2:C$129,2,FALSE),"")</f>
        <v/>
      </c>
      <c r="U261" s="14">
        <f>IFERROR(VLOOKUP(D261,'Ласт турнир'!A$2:C$129,3,FALSE),0)</f>
        <v>0</v>
      </c>
      <c r="V261" s="176"/>
      <c r="W261" s="177" t="str">
        <f>IF(GP261=0," ",IF(GP261-V261=0," ",GP261-V261))</f>
        <v xml:space="preserve"> </v>
      </c>
      <c r="X261" s="178"/>
    </row>
    <row r="262" spans="3:24" x14ac:dyDescent="0.25">
      <c r="C262" s="168">
        <f>C261+1</f>
        <v>181</v>
      </c>
      <c r="D262" s="3" t="s">
        <v>197</v>
      </c>
      <c r="E262" s="7">
        <v>3.5</v>
      </c>
      <c r="F262" s="26" t="s">
        <v>807</v>
      </c>
      <c r="G262" s="29" t="str">
        <f>TEXT(E262,"0,0") &amp; F262</f>
        <v>3,5</v>
      </c>
      <c r="H262" s="2">
        <f>IF(M262&gt;0,1,0)</f>
        <v>0</v>
      </c>
      <c r="I262" s="2">
        <f>IF(F262="",E262,E262+0.1)</f>
        <v>3.5</v>
      </c>
      <c r="J262" s="12"/>
      <c r="K262" s="18" t="str">
        <f>IF(M262 &gt; 0, K261+1, "n/a")</f>
        <v>n/a</v>
      </c>
      <c r="L262" s="11" t="str">
        <f>IF(V262=0," ",IF(V262-K262=0," ",V262-K262))</f>
        <v xml:space="preserve"> </v>
      </c>
      <c r="M262" s="27">
        <f>U262</f>
        <v>0</v>
      </c>
      <c r="N262" s="13">
        <f>M262-X262</f>
        <v>0</v>
      </c>
      <c r="O262" s="14" t="str">
        <f>IF(SUMIF(T262:U262,"&lt;0")&lt;&gt;0,SUMIF(T262:U262,"&lt;0")*(-1)," ")</f>
        <v xml:space="preserve"> </v>
      </c>
      <c r="P262" s="15">
        <f>AB262+AD262+AF262+AH262+AJ262+AL262+AN262+AP262+AR262+AT262+AV262+AX262+AZ262+BB262+BD262+BF262+BH262+BJ262+BL262+BN262+BP262+BR262+BT262+BV262+BX262+BZ262+CB262+CD262+CF262+CH262+CJ262+CL262+CN262+CP262+CR262+CT262+CV262+CX262+CZ262+DB262+DD262+DF262+DH262+DJ262+DL262+DN262+DP262+DR262+DT262+DV262+DX262+DZ262+EB262+ED262+EF262+EH262+EJ262+EL262+EN262+EP262+ER262+ET262+EV262+EX262+EZ262+FB262+FD262+FF262+FH262+FJ262+FL262+FN262+FP262+FR262+FT262+FV262+FX262+FZ262+GB262+GD262+GF262</f>
        <v>0</v>
      </c>
      <c r="Q262" s="99">
        <f>P262-GO262</f>
        <v>0</v>
      </c>
      <c r="R262" s="102">
        <f>ROUNDUP(COUNTIF(T262:U262,"&gt; 0")/2,0)</f>
        <v>0</v>
      </c>
      <c r="S262" s="17" t="str">
        <f>IF(R262=0,"-",IF(R262-X262&gt;8,M262/(8+X262),M262/R262))</f>
        <v>-</v>
      </c>
      <c r="T262" s="102" t="str">
        <f>IFERROR(VLOOKUP(D262,'Ласт турнир'!A$2:C$129,2,FALSE),"")</f>
        <v/>
      </c>
      <c r="U262" s="14">
        <f>IFERROR(VLOOKUP(D262,'Ласт турнир'!A$2:C$129,3,FALSE),0)</f>
        <v>0</v>
      </c>
      <c r="V262" s="176"/>
      <c r="W262" s="177" t="str">
        <f>IF(GP262=0," ",IF(GP262-V262=0," ",GP262-V262))</f>
        <v xml:space="preserve"> </v>
      </c>
      <c r="X262" s="178"/>
    </row>
    <row r="263" spans="3:24" x14ac:dyDescent="0.25">
      <c r="C263" s="168">
        <f>C262+1</f>
        <v>182</v>
      </c>
      <c r="D263" s="3" t="s">
        <v>264</v>
      </c>
      <c r="E263" s="7">
        <v>3.5</v>
      </c>
      <c r="F263" s="26" t="s">
        <v>807</v>
      </c>
      <c r="G263" s="29" t="str">
        <f>TEXT(E263,"0,0") &amp; F263</f>
        <v>3,5</v>
      </c>
      <c r="H263" s="2">
        <f>IF(M263&gt;0,1,0)</f>
        <v>0</v>
      </c>
      <c r="I263" s="2">
        <f>IF(F263="",E263,E263+0.1)</f>
        <v>3.5</v>
      </c>
      <c r="J263" s="12"/>
      <c r="K263" s="18" t="str">
        <f>IF(M263 &gt; 0, K262+1, "n/a")</f>
        <v>n/a</v>
      </c>
      <c r="L263" s="11" t="str">
        <f>IF(V263=0," ",IF(V263-K263=0," ",V263-K263))</f>
        <v xml:space="preserve"> </v>
      </c>
      <c r="M263" s="27">
        <f>U263</f>
        <v>0</v>
      </c>
      <c r="N263" s="13">
        <f>M263-X263</f>
        <v>0</v>
      </c>
      <c r="O263" s="14" t="str">
        <f>IF(SUMIF(T263:U263,"&lt;0")&lt;&gt;0,SUMIF(T263:U263,"&lt;0")*(-1)," ")</f>
        <v xml:space="preserve"> </v>
      </c>
      <c r="P263" s="15">
        <f>AB263+AD263+AF263+AH263+AJ263+AL263+AN263+AP263+AR263+AT263+AV263+AX263+AZ263+BB263+BD263+BF263+BH263+BJ263+BL263+BN263+BP263+BR263+BT263+BV263+BX263+BZ263+CB263+CD263+CF263+CH263+CJ263+CL263+CN263+CP263+CR263+CT263+CV263+CX263+CZ263+DB263+DD263+DF263+DH263+DJ263+DL263+DN263+DP263+DR263+DT263+DV263+DX263+DZ263+EB263+ED263+EF263+EH263+EJ263+EL263+EN263+EP263+ER263+ET263+EV263+EX263+EZ263+FB263+FD263+FF263+FH263+FJ263+FL263+FN263+FP263+FR263+FT263+FV263+FX263+FZ263+GB263+GD263+GF263</f>
        <v>0</v>
      </c>
      <c r="Q263" s="99">
        <f>P263-GO263</f>
        <v>0</v>
      </c>
      <c r="R263" s="102">
        <f>ROUNDUP(COUNTIF(T263:U263,"&gt; 0")/2,0)</f>
        <v>0</v>
      </c>
      <c r="S263" s="17" t="str">
        <f>IF(R263=0,"-",IF(R263-X263&gt;8,M263/(8+X263),M263/R263))</f>
        <v>-</v>
      </c>
      <c r="T263" s="102" t="str">
        <f>IFERROR(VLOOKUP(D263,'Ласт турнир'!A$2:C$129,2,FALSE),"")</f>
        <v/>
      </c>
      <c r="U263" s="14">
        <f>IFERROR(VLOOKUP(D263,'Ласт турнир'!A$2:C$129,3,FALSE),0)</f>
        <v>0</v>
      </c>
      <c r="V263" s="176"/>
      <c r="W263" s="177" t="str">
        <f>IF(GP263=0," ",IF(GP263-V263=0," ",GP263-V263))</f>
        <v xml:space="preserve"> </v>
      </c>
      <c r="X263" s="178"/>
    </row>
    <row r="264" spans="3:24" x14ac:dyDescent="0.25">
      <c r="C264" s="168">
        <f>C263+1</f>
        <v>183</v>
      </c>
      <c r="D264" s="3" t="s">
        <v>260</v>
      </c>
      <c r="E264" s="7">
        <v>3.5</v>
      </c>
      <c r="F264" s="26" t="s">
        <v>807</v>
      </c>
      <c r="G264" s="29" t="str">
        <f>TEXT(E264,"0,0") &amp; F264</f>
        <v>3,5</v>
      </c>
      <c r="H264" s="2">
        <f>IF(M264&gt;0,1,0)</f>
        <v>0</v>
      </c>
      <c r="I264" s="2">
        <f>IF(F264="",E264,E264+0.1)</f>
        <v>3.5</v>
      </c>
      <c r="J264" s="12"/>
      <c r="K264" s="18" t="str">
        <f>IF(M264 &gt; 0, K263+1, "n/a")</f>
        <v>n/a</v>
      </c>
      <c r="L264" s="11" t="str">
        <f>IF(V264=0," ",IF(V264-K264=0," ",V264-K264))</f>
        <v xml:space="preserve"> </v>
      </c>
      <c r="M264" s="27">
        <f>U264</f>
        <v>0</v>
      </c>
      <c r="N264" s="13">
        <f>M264-X264</f>
        <v>0</v>
      </c>
      <c r="O264" s="14" t="str">
        <f>IF(SUMIF(T264:U264,"&lt;0")&lt;&gt;0,SUMIF(T264:U264,"&lt;0")*(-1)," ")</f>
        <v xml:space="preserve"> </v>
      </c>
      <c r="P264" s="15">
        <f>AB264+AD264+AF264+AH264+AJ264+AL264+AN264+AP264+AR264+AT264+AV264+AX264+AZ264+BB264+BD264+BF264+BH264+BJ264+BL264+BN264+BP264+BR264+BT264+BV264+BX264+BZ264+CB264+CD264+CF264+CH264+CJ264+CL264+CN264+CP264+CR264+CT264+CV264+CX264+CZ264+DB264+DD264+DF264+DH264+DJ264+DL264+DN264+DP264+DR264+DT264+DV264+DX264+DZ264+EB264+ED264+EF264+EH264+EJ264+EL264+EN264+EP264+ER264+ET264+EV264+EX264+EZ264+FB264+FD264+FF264+FH264+FJ264+FL264+FN264+FP264+FR264+FT264+FV264+FX264+FZ264+GB264+GD264+GF264</f>
        <v>0</v>
      </c>
      <c r="Q264" s="99">
        <f>P264-GO264</f>
        <v>0</v>
      </c>
      <c r="R264" s="102">
        <f>ROUNDUP(COUNTIF(T264:U264,"&gt; 0")/2,0)</f>
        <v>0</v>
      </c>
      <c r="S264" s="17" t="str">
        <f>IF(R264=0,"-",IF(R264-X264&gt;8,M264/(8+X264),M264/R264))</f>
        <v>-</v>
      </c>
      <c r="T264" s="102" t="str">
        <f>IFERROR(VLOOKUP(D264,'Ласт турнир'!A$2:C$129,2,FALSE),"")</f>
        <v/>
      </c>
      <c r="U264" s="14">
        <f>IFERROR(VLOOKUP(D264,'Ласт турнир'!A$2:C$129,3,FALSE),0)</f>
        <v>0</v>
      </c>
      <c r="V264" s="176"/>
      <c r="W264" s="177" t="str">
        <f>IF(GP264=0," ",IF(GP264-V264=0," ",GP264-V264))</f>
        <v xml:space="preserve"> </v>
      </c>
      <c r="X264" s="178"/>
    </row>
    <row r="265" spans="3:24" x14ac:dyDescent="0.25">
      <c r="C265" s="168">
        <f>C264+1</f>
        <v>184</v>
      </c>
      <c r="D265" s="3" t="s">
        <v>202</v>
      </c>
      <c r="E265" s="7">
        <v>3.5</v>
      </c>
      <c r="F265" s="26" t="s">
        <v>807</v>
      </c>
      <c r="G265" s="29" t="str">
        <f>TEXT(E265,"0,0") &amp; F265</f>
        <v>3,5</v>
      </c>
      <c r="H265" s="2">
        <f>IF(M265&gt;0,1,0)</f>
        <v>0</v>
      </c>
      <c r="I265" s="2">
        <f>IF(F265="",E265,E265+0.1)</f>
        <v>3.5</v>
      </c>
      <c r="J265" s="12"/>
      <c r="K265" s="18" t="str">
        <f>IF(M265 &gt; 0, K264+1, "n/a")</f>
        <v>n/a</v>
      </c>
      <c r="L265" s="11" t="str">
        <f>IF(V265=0," ",IF(V265-K265=0," ",V265-K265))</f>
        <v xml:space="preserve"> </v>
      </c>
      <c r="M265" s="27">
        <f>U265</f>
        <v>0</v>
      </c>
      <c r="N265" s="13">
        <f>M265-X265</f>
        <v>0</v>
      </c>
      <c r="O265" s="14" t="str">
        <f>IF(SUMIF(T265:U265,"&lt;0")&lt;&gt;0,SUMIF(T265:U265,"&lt;0")*(-1)," ")</f>
        <v xml:space="preserve"> </v>
      </c>
      <c r="P265" s="15">
        <f>AB265+AD265+AF265+AH265+AJ265+AL265+AN265+AP265+AR265+AT265+AV265+AX265+AZ265+BB265+BD265+BF265+BH265+BJ265+BL265+BN265+BP265+BR265+BT265+BV265+BX265+BZ265+CB265+CD265+CF265+CH265+CJ265+CL265+CN265+CP265+CR265+CT265+CV265+CX265+CZ265+DB265+DD265+DF265+DH265+DJ265+DL265+DN265+DP265+DR265+DT265+DV265+DX265+DZ265+EB265+ED265+EF265+EH265+EJ265+EL265+EN265+EP265+ER265+ET265+EV265+EX265+EZ265+FB265+FD265+FF265+FH265+FJ265+FL265+FN265+FP265+FR265+FT265+FV265+FX265+FZ265+GB265+GD265+GF265</f>
        <v>0</v>
      </c>
      <c r="Q265" s="99">
        <f>P265-GO265</f>
        <v>0</v>
      </c>
      <c r="R265" s="102">
        <f>ROUNDUP(COUNTIF(T265:U265,"&gt; 0")/2,0)</f>
        <v>0</v>
      </c>
      <c r="S265" s="17" t="str">
        <f>IF(R265=0,"-",IF(R265-X265&gt;8,M265/(8+X265),M265/R265))</f>
        <v>-</v>
      </c>
      <c r="T265" s="102" t="str">
        <f>IFERROR(VLOOKUP(D265,'Ласт турнир'!A$2:C$129,2,FALSE),"")</f>
        <v/>
      </c>
      <c r="U265" s="14">
        <f>IFERROR(VLOOKUP(D265,'Ласт турнир'!A$2:C$129,3,FALSE),0)</f>
        <v>0</v>
      </c>
      <c r="V265" s="176"/>
      <c r="W265" s="177" t="str">
        <f>IF(GP265=0," ",IF(GP265-V265=0," ",GP265-V265))</f>
        <v xml:space="preserve"> </v>
      </c>
      <c r="X265" s="178"/>
    </row>
    <row r="266" spans="3:24" x14ac:dyDescent="0.25">
      <c r="C266" s="168">
        <f>C265+1</f>
        <v>185</v>
      </c>
      <c r="D266" s="3" t="s">
        <v>361</v>
      </c>
      <c r="E266" s="7">
        <v>3.5</v>
      </c>
      <c r="F266" s="26" t="s">
        <v>807</v>
      </c>
      <c r="G266" s="29" t="str">
        <f>TEXT(E266,"0,0") &amp; F266</f>
        <v>3,5</v>
      </c>
      <c r="H266" s="2">
        <f>IF(M266&gt;0,1,0)</f>
        <v>0</v>
      </c>
      <c r="I266" s="2">
        <f>IF(F266="",E266,E266+0.1)</f>
        <v>3.5</v>
      </c>
      <c r="J266" s="12"/>
      <c r="K266" s="18" t="str">
        <f>IF(M266 &gt; 0, K265+1, "n/a")</f>
        <v>n/a</v>
      </c>
      <c r="L266" s="11" t="str">
        <f>IF(V266=0," ",IF(V266-K266=0," ",V266-K266))</f>
        <v xml:space="preserve"> </v>
      </c>
      <c r="M266" s="27">
        <f>U266</f>
        <v>0</v>
      </c>
      <c r="N266" s="13">
        <f>M266-X266</f>
        <v>0</v>
      </c>
      <c r="O266" s="14" t="str">
        <f>IF(SUMIF(T266:U266,"&lt;0")&lt;&gt;0,SUMIF(T266:U266,"&lt;0")*(-1)," ")</f>
        <v xml:space="preserve"> </v>
      </c>
      <c r="P266" s="15">
        <f>AB266+AD266+AF266+AH266+AJ266+AL266+AN266+AP266+AR266+AT266+AV266+AX266+AZ266+BB266+BD266+BF266+BH266+BJ266+BL266+BN266+BP266+BR266+BT266+BV266+BX266+BZ266+CB266+CD266+CF266+CH266+CJ266+CL266+CN266+CP266+CR266+CT266+CV266+CX266+CZ266+DB266+DD266+DF266+DH266+DJ266+DL266+DN266+DP266+DR266+DT266+DV266+DX266+DZ266+EB266+ED266+EF266+EH266+EJ266+EL266+EN266+EP266+ER266+ET266+EV266+EX266+EZ266+FB266+FD266+FF266+FH266+FJ266+FL266+FN266+FP266+FR266+FT266+FV266+FX266+FZ266+GB266+GD266+GF266</f>
        <v>0</v>
      </c>
      <c r="Q266" s="99">
        <f>P266-GO266</f>
        <v>0</v>
      </c>
      <c r="R266" s="102">
        <f>ROUNDUP(COUNTIF(T266:U266,"&gt; 0")/2,0)</f>
        <v>0</v>
      </c>
      <c r="S266" s="17" t="str">
        <f>IF(R266=0,"-",IF(R266-X266&gt;8,M266/(8+X266),M266/R266))</f>
        <v>-</v>
      </c>
      <c r="T266" s="102" t="str">
        <f>IFERROR(VLOOKUP(D266,'Ласт турнир'!A$2:C$129,2,FALSE),"")</f>
        <v/>
      </c>
      <c r="U266" s="14">
        <f>IFERROR(VLOOKUP(D266,'Ласт турнир'!A$2:C$129,3,FALSE),0)</f>
        <v>0</v>
      </c>
      <c r="V266" s="176"/>
      <c r="W266" s="177" t="str">
        <f>IF(GP266=0," ",IF(GP266-V266=0," ",GP266-V266))</f>
        <v xml:space="preserve"> </v>
      </c>
      <c r="X266" s="178"/>
    </row>
    <row r="267" spans="3:24" x14ac:dyDescent="0.25">
      <c r="C267" s="168">
        <f>C266+1</f>
        <v>186</v>
      </c>
      <c r="D267" s="3" t="s">
        <v>265</v>
      </c>
      <c r="E267" s="7">
        <v>3.5</v>
      </c>
      <c r="F267" s="26" t="s">
        <v>807</v>
      </c>
      <c r="G267" s="29" t="str">
        <f>TEXT(E267,"0,0") &amp; F267</f>
        <v>3,5</v>
      </c>
      <c r="H267" s="2">
        <f>IF(M267&gt;0,1,0)</f>
        <v>0</v>
      </c>
      <c r="I267" s="2">
        <f>IF(F267="",E267,E267+0.1)</f>
        <v>3.5</v>
      </c>
      <c r="J267" s="12"/>
      <c r="K267" s="18" t="str">
        <f>IF(M267 &gt; 0, K266+1, "n/a")</f>
        <v>n/a</v>
      </c>
      <c r="L267" s="11" t="str">
        <f>IF(V267=0," ",IF(V267-K267=0," ",V267-K267))</f>
        <v xml:space="preserve"> </v>
      </c>
      <c r="M267" s="27">
        <f>U267</f>
        <v>0</v>
      </c>
      <c r="N267" s="13">
        <f>M267-X267</f>
        <v>0</v>
      </c>
      <c r="O267" s="14" t="str">
        <f>IF(SUMIF(T267:U267,"&lt;0")&lt;&gt;0,SUMIF(T267:U267,"&lt;0")*(-1)," ")</f>
        <v xml:space="preserve"> </v>
      </c>
      <c r="P267" s="15">
        <f>AB267+AD267+AF267+AH267+AJ267+AL267+AN267+AP267+AR267+AT267+AV267+AX267+AZ267+BB267+BD267+BF267+BH267+BJ267+BL267+BN267+BP267+BR267+BT267+BV267+BX267+BZ267+CB267+CD267+CF267+CH267+CJ267+CL267+CN267+CP267+CR267+CT267+CV267+CX267+CZ267+DB267+DD267+DF267+DH267+DJ267+DL267+DN267+DP267+DR267+DT267+DV267+DX267+DZ267+EB267+ED267+EF267+EH267+EJ267+EL267+EN267+EP267+ER267+ET267+EV267+EX267+EZ267+FB267+FD267+FF267+FH267+FJ267+FL267+FN267+FP267+FR267+FT267+FV267+FX267+FZ267+GB267+GD267+GF267</f>
        <v>0</v>
      </c>
      <c r="Q267" s="99">
        <f>P267-GO267</f>
        <v>0</v>
      </c>
      <c r="R267" s="102">
        <f>ROUNDUP(COUNTIF(T267:U267,"&gt; 0")/2,0)</f>
        <v>0</v>
      </c>
      <c r="S267" s="17" t="str">
        <f>IF(R267=0,"-",IF(R267-X267&gt;8,M267/(8+X267),M267/R267))</f>
        <v>-</v>
      </c>
      <c r="T267" s="102" t="str">
        <f>IFERROR(VLOOKUP(D267,'Ласт турнир'!A$2:C$129,2,FALSE),"")</f>
        <v/>
      </c>
      <c r="U267" s="14">
        <f>IFERROR(VLOOKUP(D267,'Ласт турнир'!A$2:C$129,3,FALSE),0)</f>
        <v>0</v>
      </c>
      <c r="V267" s="176"/>
      <c r="W267" s="177" t="str">
        <f>IF(GP267=0," ",IF(GP267-V267=0," ",GP267-V267))</f>
        <v xml:space="preserve"> </v>
      </c>
      <c r="X267" s="178"/>
    </row>
    <row r="268" spans="3:24" x14ac:dyDescent="0.25">
      <c r="C268" s="168">
        <f>C267+1</f>
        <v>187</v>
      </c>
      <c r="D268" s="3" t="s">
        <v>174</v>
      </c>
      <c r="E268" s="7">
        <v>3.5</v>
      </c>
      <c r="F268" s="26" t="s">
        <v>807</v>
      </c>
      <c r="G268" s="29" t="str">
        <f>TEXT(E268,"0,0") &amp; F268</f>
        <v>3,5</v>
      </c>
      <c r="H268" s="2">
        <f>IF(M268&gt;0,1,0)</f>
        <v>0</v>
      </c>
      <c r="I268" s="2">
        <f>IF(F268="",E268,E268+0.1)</f>
        <v>3.5</v>
      </c>
      <c r="J268" s="12"/>
      <c r="K268" s="18" t="str">
        <f>IF(M268 &gt; 0, K267+1, "n/a")</f>
        <v>n/a</v>
      </c>
      <c r="L268" s="11" t="str">
        <f>IF(V268=0," ",IF(V268-K268=0," ",V268-K268))</f>
        <v xml:space="preserve"> </v>
      </c>
      <c r="M268" s="27">
        <f>U268</f>
        <v>0</v>
      </c>
      <c r="N268" s="13">
        <f>M268-X268</f>
        <v>0</v>
      </c>
      <c r="O268" s="14" t="str">
        <f>IF(SUMIF(T268:U268,"&lt;0")&lt;&gt;0,SUMIF(T268:U268,"&lt;0")*(-1)," ")</f>
        <v xml:space="preserve"> </v>
      </c>
      <c r="P268" s="15">
        <f>AB268+AD268+AF268+AH268+AJ268+AL268+AN268+AP268+AR268+AT268+AV268+AX268+AZ268+BB268+BD268+BF268+BH268+BJ268+BL268+BN268+BP268+BR268+BT268+BV268+BX268+BZ268+CB268+CD268+CF268+CH268+CJ268+CL268+CN268+CP268+CR268+CT268+CV268+CX268+CZ268+DB268+DD268+DF268+DH268+DJ268+DL268+DN268+DP268+DR268+DT268+DV268+DX268+DZ268+EB268+ED268+EF268+EH268+EJ268+EL268+EN268+EP268+ER268+ET268+EV268+EX268+EZ268+FB268+FD268+FF268+FH268+FJ268+FL268+FN268+FP268+FR268+FT268+FV268+FX268+FZ268+GB268+GD268+GF268</f>
        <v>0</v>
      </c>
      <c r="Q268" s="99">
        <f>P268-GO268</f>
        <v>0</v>
      </c>
      <c r="R268" s="102">
        <f>ROUNDUP(COUNTIF(T268:U268,"&gt; 0")/2,0)</f>
        <v>0</v>
      </c>
      <c r="S268" s="17" t="str">
        <f>IF(R268=0,"-",IF(R268-X268&gt;8,M268/(8+X268),M268/R268))</f>
        <v>-</v>
      </c>
      <c r="T268" s="102" t="str">
        <f>IFERROR(VLOOKUP(D268,'Ласт турнир'!A$2:C$129,2,FALSE),"")</f>
        <v/>
      </c>
      <c r="U268" s="14">
        <f>IFERROR(VLOOKUP(D268,'Ласт турнир'!A$2:C$129,3,FALSE),0)</f>
        <v>0</v>
      </c>
      <c r="V268" s="176"/>
      <c r="W268" s="177" t="str">
        <f>IF(GP268=0," ",IF(GP268-V268=0," ",GP268-V268))</f>
        <v xml:space="preserve"> </v>
      </c>
      <c r="X268" s="178"/>
    </row>
    <row r="269" spans="3:24" x14ac:dyDescent="0.25">
      <c r="C269" s="168">
        <f>C268+1</f>
        <v>188</v>
      </c>
      <c r="D269" s="3" t="s">
        <v>178</v>
      </c>
      <c r="E269" s="7">
        <v>3.5</v>
      </c>
      <c r="F269" s="26" t="s">
        <v>807</v>
      </c>
      <c r="G269" s="29" t="str">
        <f>TEXT(E269,"0,0") &amp; F269</f>
        <v>3,5</v>
      </c>
      <c r="H269" s="2">
        <f>IF(M269&gt;0,1,0)</f>
        <v>0</v>
      </c>
      <c r="I269" s="2">
        <f>IF(F269="",E269,E269+0.1)</f>
        <v>3.5</v>
      </c>
      <c r="J269" s="12"/>
      <c r="K269" s="18" t="str">
        <f>IF(M269 &gt; 0, K268+1, "n/a")</f>
        <v>n/a</v>
      </c>
      <c r="L269" s="11" t="str">
        <f>IF(V269=0," ",IF(V269-K269=0," ",V269-K269))</f>
        <v xml:space="preserve"> </v>
      </c>
      <c r="M269" s="27">
        <f>U269</f>
        <v>0</v>
      </c>
      <c r="N269" s="13">
        <f>M269-X269</f>
        <v>0</v>
      </c>
      <c r="O269" s="14" t="str">
        <f>IF(SUMIF(T269:U269,"&lt;0")&lt;&gt;0,SUMIF(T269:U269,"&lt;0")*(-1)," ")</f>
        <v xml:space="preserve"> </v>
      </c>
      <c r="P269" s="15">
        <f>AB269+AD269+AF269+AH269+AJ269+AL269+AN269+AP269+AR269+AT269+AV269+AX269+AZ269+BB269+BD269+BF269+BH269+BJ269+BL269+BN269+BP269+BR269+BT269+BV269+BX269+BZ269+CB269+CD269+CF269+CH269+CJ269+CL269+CN269+CP269+CR269+CT269+CV269+CX269+CZ269+DB269+DD269+DF269+DH269+DJ269+DL269+DN269+DP269+DR269+DT269+DV269+DX269+DZ269+EB269+ED269+EF269+EH269+EJ269+EL269+EN269+EP269+ER269+ET269+EV269+EX269+EZ269+FB269+FD269+FF269+FH269+FJ269+FL269+FN269+FP269+FR269+FT269+FV269+FX269+FZ269+GB269+GD269+GF269</f>
        <v>0</v>
      </c>
      <c r="Q269" s="99">
        <f>P269-GO269</f>
        <v>0</v>
      </c>
      <c r="R269" s="102">
        <f>ROUNDUP(COUNTIF(T269:U269,"&gt; 0")/2,0)</f>
        <v>0</v>
      </c>
      <c r="S269" s="17" t="str">
        <f>IF(R269=0,"-",IF(R269-X269&gt;8,M269/(8+X269),M269/R269))</f>
        <v>-</v>
      </c>
      <c r="T269" s="102" t="str">
        <f>IFERROR(VLOOKUP(D269,'Ласт турнир'!A$2:C$129,2,FALSE),"")</f>
        <v/>
      </c>
      <c r="U269" s="14">
        <f>IFERROR(VLOOKUP(D269,'Ласт турнир'!A$2:C$129,3,FALSE),0)</f>
        <v>0</v>
      </c>
      <c r="V269" s="176"/>
      <c r="W269" s="177" t="str">
        <f>IF(GP269=0," ",IF(GP269-V269=0," ",GP269-V269))</f>
        <v xml:space="preserve"> </v>
      </c>
      <c r="X269" s="178"/>
    </row>
    <row r="270" spans="3:24" x14ac:dyDescent="0.25">
      <c r="C270" s="168">
        <f>C269+1</f>
        <v>189</v>
      </c>
      <c r="D270" s="3" t="s">
        <v>266</v>
      </c>
      <c r="E270" s="7">
        <v>3.5</v>
      </c>
      <c r="F270" s="26" t="s">
        <v>807</v>
      </c>
      <c r="G270" s="29" t="str">
        <f>TEXT(E270,"0,0") &amp; F270</f>
        <v>3,5</v>
      </c>
      <c r="H270" s="2">
        <f>IF(M270&gt;0,1,0)</f>
        <v>0</v>
      </c>
      <c r="I270" s="2">
        <f>IF(F270="",E270,E270+0.1)</f>
        <v>3.5</v>
      </c>
      <c r="J270" s="12"/>
      <c r="K270" s="18" t="str">
        <f>IF(M270 &gt; 0, K269+1, "n/a")</f>
        <v>n/a</v>
      </c>
      <c r="L270" s="11" t="str">
        <f>IF(V270=0," ",IF(V270-K270=0," ",V270-K270))</f>
        <v xml:space="preserve"> </v>
      </c>
      <c r="M270" s="27">
        <f>U270</f>
        <v>0</v>
      </c>
      <c r="N270" s="13">
        <f>M270-X270</f>
        <v>0</v>
      </c>
      <c r="O270" s="14" t="str">
        <f>IF(SUMIF(T270:U270,"&lt;0")&lt;&gt;0,SUMIF(T270:U270,"&lt;0")*(-1)," ")</f>
        <v xml:space="preserve"> </v>
      </c>
      <c r="P270" s="15">
        <f>AB270+AD270+AF270+AH270+AJ270+AL270+AN270+AP270+AR270+AT270+AV270+AX270+AZ270+BB270+BD270+BF270+BH270+BJ270+BL270+BN270+BP270+BR270+BT270+BV270+BX270+BZ270+CB270+CD270+CF270+CH270+CJ270+CL270+CN270+CP270+CR270+CT270+CV270+CX270+CZ270+DB270+DD270+DF270+DH270+DJ270+DL270+DN270+DP270+DR270+DT270+DV270+DX270+DZ270+EB270+ED270+EF270+EH270+EJ270+EL270+EN270+EP270+ER270+ET270+EV270+EX270+EZ270+FB270+FD270+FF270+FH270+FJ270+FL270+FN270+FP270+FR270+FT270+FV270+FX270+FZ270+GB270+GD270+GF270</f>
        <v>0</v>
      </c>
      <c r="Q270" s="99">
        <f>P270-GO270</f>
        <v>0</v>
      </c>
      <c r="R270" s="102">
        <f>ROUNDUP(COUNTIF(T270:U270,"&gt; 0")/2,0)</f>
        <v>0</v>
      </c>
      <c r="S270" s="17" t="str">
        <f>IF(R270=0,"-",IF(R270-X270&gt;8,M270/(8+X270),M270/R270))</f>
        <v>-</v>
      </c>
      <c r="T270" s="102" t="str">
        <f>IFERROR(VLOOKUP(D270,'Ласт турнир'!A$2:C$129,2,FALSE),"")</f>
        <v/>
      </c>
      <c r="U270" s="14">
        <f>IFERROR(VLOOKUP(D270,'Ласт турнир'!A$2:C$129,3,FALSE),0)</f>
        <v>0</v>
      </c>
      <c r="V270" s="176"/>
      <c r="W270" s="177" t="str">
        <f>IF(GP270=0," ",IF(GP270-V270=0," ",GP270-V270))</f>
        <v xml:space="preserve"> </v>
      </c>
      <c r="X270" s="178"/>
    </row>
    <row r="271" spans="3:24" x14ac:dyDescent="0.25">
      <c r="C271" s="168">
        <f>C270+1</f>
        <v>190</v>
      </c>
      <c r="D271" s="3" t="s">
        <v>236</v>
      </c>
      <c r="E271" s="7">
        <v>3.5</v>
      </c>
      <c r="F271" s="26" t="s">
        <v>807</v>
      </c>
      <c r="G271" s="29" t="str">
        <f>TEXT(E271,"0,0") &amp; F271</f>
        <v>3,5</v>
      </c>
      <c r="H271" s="2">
        <f>IF(M271&gt;0,1,0)</f>
        <v>0</v>
      </c>
      <c r="I271" s="2">
        <f>IF(F271="",E271,E271+0.1)</f>
        <v>3.5</v>
      </c>
      <c r="J271" s="12"/>
      <c r="K271" s="18" t="str">
        <f>IF(M271 &gt; 0, K270+1, "n/a")</f>
        <v>n/a</v>
      </c>
      <c r="L271" s="11" t="str">
        <f>IF(V271=0," ",IF(V271-K271=0," ",V271-K271))</f>
        <v xml:space="preserve"> </v>
      </c>
      <c r="M271" s="27">
        <f>U271</f>
        <v>0</v>
      </c>
      <c r="N271" s="13">
        <f>M271-X271</f>
        <v>0</v>
      </c>
      <c r="O271" s="14" t="str">
        <f>IF(SUMIF(T271:U271,"&lt;0")&lt;&gt;0,SUMIF(T271:U271,"&lt;0")*(-1)," ")</f>
        <v xml:space="preserve"> </v>
      </c>
      <c r="P271" s="15">
        <f>AB271+AD271+AF271+AH271+AJ271+AL271+AN271+AP271+AR271+AT271+AV271+AX271+AZ271+BB271+BD271+BF271+BH271+BJ271+BL271+BN271+BP271+BR271+BT271+BV271+BX271+BZ271+CB271+CD271+CF271+CH271+CJ271+CL271+CN271+CP271+CR271+CT271+CV271+CX271+CZ271+DB271+DD271+DF271+DH271+DJ271+DL271+DN271+DP271+DR271+DT271+DV271+DX271+DZ271+EB271+ED271+EF271+EH271+EJ271+EL271+EN271+EP271+ER271+ET271+EV271+EX271+EZ271+FB271+FD271+FF271+FH271+FJ271+FL271+FN271+FP271+FR271+FT271+FV271+FX271+FZ271+GB271+GD271+GF271</f>
        <v>0</v>
      </c>
      <c r="Q271" s="99">
        <f>P271-GO271</f>
        <v>0</v>
      </c>
      <c r="R271" s="102">
        <f>ROUNDUP(COUNTIF(T271:U271,"&gt; 0")/2,0)</f>
        <v>0</v>
      </c>
      <c r="S271" s="17" t="str">
        <f>IF(R271=0,"-",IF(R271-X271&gt;8,M271/(8+X271),M271/R271))</f>
        <v>-</v>
      </c>
      <c r="T271" s="102" t="str">
        <f>IFERROR(VLOOKUP(D271,'Ласт турнир'!A$2:C$129,2,FALSE),"")</f>
        <v/>
      </c>
      <c r="U271" s="14">
        <f>IFERROR(VLOOKUP(D271,'Ласт турнир'!A$2:C$129,3,FALSE),0)</f>
        <v>0</v>
      </c>
      <c r="V271" s="176"/>
      <c r="W271" s="177" t="str">
        <f>IF(GP271=0," ",IF(GP271-V271=0," ",GP271-V271))</f>
        <v xml:space="preserve"> </v>
      </c>
      <c r="X271" s="178"/>
    </row>
    <row r="272" spans="3:24" x14ac:dyDescent="0.25">
      <c r="C272" s="168">
        <f>C271+1</f>
        <v>191</v>
      </c>
      <c r="D272" s="3" t="s">
        <v>84</v>
      </c>
      <c r="E272" s="7">
        <v>3.5</v>
      </c>
      <c r="F272" s="26" t="s">
        <v>807</v>
      </c>
      <c r="G272" s="29" t="str">
        <f>TEXT(E272,"0,0") &amp; F272</f>
        <v>3,5</v>
      </c>
      <c r="H272" s="2">
        <f>IF(M272&gt;0,1,0)</f>
        <v>0</v>
      </c>
      <c r="I272" s="2">
        <f>IF(F272="",E272,E272+0.1)</f>
        <v>3.5</v>
      </c>
      <c r="J272" s="12"/>
      <c r="K272" s="18" t="str">
        <f>IF(M272 &gt; 0, K271+1, "n/a")</f>
        <v>n/a</v>
      </c>
      <c r="L272" s="11" t="str">
        <f>IF(V272=0," ",IF(V272-K272=0," ",V272-K272))</f>
        <v xml:space="preserve"> </v>
      </c>
      <c r="M272" s="27">
        <f>U272</f>
        <v>0</v>
      </c>
      <c r="N272" s="13">
        <f>M272-X272</f>
        <v>0</v>
      </c>
      <c r="O272" s="14" t="str">
        <f>IF(SUMIF(T272:U272,"&lt;0")&lt;&gt;0,SUMIF(T272:U272,"&lt;0")*(-1)," ")</f>
        <v xml:space="preserve"> </v>
      </c>
      <c r="P272" s="15">
        <f>AB272+AD272+AF272+AH272+AJ272+AL272+AN272+AP272+AR272+AT272+AV272+AX272+AZ272+BB272+BD272+BF272+BH272+BJ272+BL272+BN272+BP272+BR272+BT272+BV272+BX272+BZ272+CB272+CD272+CF272+CH272+CJ272+CL272+CN272+CP272+CR272+CT272+CV272+CX272+CZ272+DB272+DD272+DF272+DH272+DJ272+DL272+DN272+DP272+DR272+DT272+DV272+DX272+DZ272+EB272+ED272+EF272+EH272+EJ272+EL272+EN272+EP272+ER272+ET272+EV272+EX272+EZ272+FB272+FD272+FF272+FH272+FJ272+FL272+FN272+FP272+FR272+FT272+FV272+FX272+FZ272+GB272+GD272+GF272</f>
        <v>0</v>
      </c>
      <c r="Q272" s="99">
        <f>P272-GO272</f>
        <v>0</v>
      </c>
      <c r="R272" s="102">
        <f>ROUNDUP(COUNTIF(T272:U272,"&gt; 0")/2,0)</f>
        <v>0</v>
      </c>
      <c r="S272" s="17" t="str">
        <f>IF(R272=0,"-",IF(R272-X272&gt;8,M272/(8+X272),M272/R272))</f>
        <v>-</v>
      </c>
      <c r="T272" s="102" t="str">
        <f>IFERROR(VLOOKUP(D272,'Ласт турнир'!A$2:C$129,2,FALSE),"")</f>
        <v/>
      </c>
      <c r="U272" s="14">
        <f>IFERROR(VLOOKUP(D272,'Ласт турнир'!A$2:C$129,3,FALSE),0)</f>
        <v>0</v>
      </c>
      <c r="V272" s="176"/>
      <c r="W272" s="177" t="str">
        <f>IF(GP272=0," ",IF(GP272-V272=0," ",GP272-V272))</f>
        <v xml:space="preserve"> </v>
      </c>
      <c r="X272" s="178"/>
    </row>
    <row r="273" spans="3:24" x14ac:dyDescent="0.25">
      <c r="C273" s="168">
        <f>C272+1</f>
        <v>192</v>
      </c>
      <c r="D273" s="3" t="s">
        <v>375</v>
      </c>
      <c r="E273" s="7">
        <v>3.5</v>
      </c>
      <c r="F273" s="26" t="s">
        <v>807</v>
      </c>
      <c r="G273" s="29" t="str">
        <f>TEXT(E273,"0,0") &amp; F273</f>
        <v>3,5</v>
      </c>
      <c r="H273" s="2">
        <f>IF(M273&gt;0,1,0)</f>
        <v>0</v>
      </c>
      <c r="I273" s="2">
        <f>IF(F273="",E273,E273+0.1)</f>
        <v>3.5</v>
      </c>
      <c r="J273" s="12"/>
      <c r="K273" s="18" t="str">
        <f>IF(M273 &gt; 0, K272+1, "n/a")</f>
        <v>n/a</v>
      </c>
      <c r="L273" s="11" t="str">
        <f>IF(V273=0," ",IF(V273-K273=0," ",V273-K273))</f>
        <v xml:space="preserve"> </v>
      </c>
      <c r="M273" s="27">
        <f>U273</f>
        <v>0</v>
      </c>
      <c r="N273" s="13">
        <f>M273-X273</f>
        <v>0</v>
      </c>
      <c r="O273" s="14" t="str">
        <f>IF(SUMIF(T273:U273,"&lt;0")&lt;&gt;0,SUMIF(T273:U273,"&lt;0")*(-1)," ")</f>
        <v xml:space="preserve"> </v>
      </c>
      <c r="P273" s="15">
        <f>AB273+AD273+AF273+AH273+AJ273+AL273+AN273+AP273+AR273+AT273+AV273+AX273+AZ273+BB273+BD273+BF273+BH273+BJ273+BL273+BN273+BP273+BR273+BT273+BV273+BX273+BZ273+CB273+CD273+CF273+CH273+CJ273+CL273+CN273+CP273+CR273+CT273+CV273+CX273+CZ273+DB273+DD273+DF273+DH273+DJ273+DL273+DN273+DP273+DR273+DT273+DV273+DX273+DZ273+EB273+ED273+EF273+EH273+EJ273+EL273+EN273+EP273+ER273+ET273+EV273+EX273+EZ273+FB273+FD273+FF273+FH273+FJ273+FL273+FN273+FP273+FR273+FT273+FV273+FX273+FZ273+GB273+GD273+GF273</f>
        <v>0</v>
      </c>
      <c r="Q273" s="99">
        <f>P273-GO273</f>
        <v>0</v>
      </c>
      <c r="R273" s="102">
        <f>ROUNDUP(COUNTIF(T273:U273,"&gt; 0")/2,0)</f>
        <v>0</v>
      </c>
      <c r="S273" s="17" t="str">
        <f>IF(R273=0,"-",IF(R273-X273&gt;8,M273/(8+X273),M273/R273))</f>
        <v>-</v>
      </c>
      <c r="T273" s="102" t="str">
        <f>IFERROR(VLOOKUP(D273,'Ласт турнир'!A$2:C$129,2,FALSE),"")</f>
        <v/>
      </c>
      <c r="U273" s="14">
        <f>IFERROR(VLOOKUP(D273,'Ласт турнир'!A$2:C$129,3,FALSE),0)</f>
        <v>0</v>
      </c>
      <c r="V273" s="176"/>
      <c r="W273" s="177" t="str">
        <f>IF(GP273=0," ",IF(GP273-V273=0," ",GP273-V273))</f>
        <v xml:space="preserve"> </v>
      </c>
      <c r="X273" s="178"/>
    </row>
    <row r="274" spans="3:24" x14ac:dyDescent="0.25">
      <c r="C274" s="168">
        <f>C273+1</f>
        <v>193</v>
      </c>
      <c r="D274" s="3" t="s">
        <v>246</v>
      </c>
      <c r="E274" s="7">
        <v>3.5</v>
      </c>
      <c r="F274" s="26" t="s">
        <v>807</v>
      </c>
      <c r="G274" s="29" t="str">
        <f>TEXT(E274,"0,0") &amp; F274</f>
        <v>3,5</v>
      </c>
      <c r="H274" s="2">
        <f>IF(M274&gt;0,1,0)</f>
        <v>0</v>
      </c>
      <c r="I274" s="2">
        <f>IF(F274="",E274,E274+0.1)</f>
        <v>3.5</v>
      </c>
      <c r="J274" s="12"/>
      <c r="K274" s="18" t="str">
        <f>IF(M274 &gt; 0, K273+1, "n/a")</f>
        <v>n/a</v>
      </c>
      <c r="L274" s="11" t="str">
        <f>IF(V274=0," ",IF(V274-K274=0," ",V274-K274))</f>
        <v xml:space="preserve"> </v>
      </c>
      <c r="M274" s="27">
        <f>U274</f>
        <v>0</v>
      </c>
      <c r="N274" s="13">
        <f>M274-X274</f>
        <v>0</v>
      </c>
      <c r="O274" s="14" t="str">
        <f>IF(SUMIF(T274:U274,"&lt;0")&lt;&gt;0,SUMIF(T274:U274,"&lt;0")*(-1)," ")</f>
        <v xml:space="preserve"> </v>
      </c>
      <c r="P274" s="15">
        <f>AB274+AD274+AF274+AH274+AJ274+AL274+AN274+AP274+AR274+AT274+AV274+AX274+AZ274+BB274+BD274+BF274+BH274+BJ274+BL274+BN274+BP274+BR274+BT274+BV274+BX274+BZ274+CB274+CD274+CF274+CH274+CJ274+CL274+CN274+CP274+CR274+CT274+CV274+CX274+CZ274+DB274+DD274+DF274+DH274+DJ274+DL274+DN274+DP274+DR274+DT274+DV274+DX274+DZ274+EB274+ED274+EF274+EH274+EJ274+EL274+EN274+EP274+ER274+ET274+EV274+EX274+EZ274+FB274+FD274+FF274+FH274+FJ274+FL274+FN274+FP274+FR274+FT274+FV274+FX274+FZ274+GB274+GD274+GF274</f>
        <v>0</v>
      </c>
      <c r="Q274" s="99">
        <f>P274-GO274</f>
        <v>0</v>
      </c>
      <c r="R274" s="102">
        <f>ROUNDUP(COUNTIF(T274:U274,"&gt; 0")/2,0)</f>
        <v>0</v>
      </c>
      <c r="S274" s="17" t="str">
        <f>IF(R274=0,"-",IF(R274-X274&gt;8,M274/(8+X274),M274/R274))</f>
        <v>-</v>
      </c>
      <c r="T274" s="102" t="str">
        <f>IFERROR(VLOOKUP(D274,'Ласт турнир'!A$2:C$129,2,FALSE),"")</f>
        <v/>
      </c>
      <c r="U274" s="14">
        <f>IFERROR(VLOOKUP(D274,'Ласт турнир'!A$2:C$129,3,FALSE),0)</f>
        <v>0</v>
      </c>
      <c r="V274" s="176"/>
      <c r="W274" s="177" t="str">
        <f>IF(GP274=0," ",IF(GP274-V274=0," ",GP274-V274))</f>
        <v xml:space="preserve"> </v>
      </c>
      <c r="X274" s="178"/>
    </row>
    <row r="275" spans="3:24" x14ac:dyDescent="0.25">
      <c r="C275" s="168">
        <f>C274+1</f>
        <v>194</v>
      </c>
      <c r="D275" s="3" t="s">
        <v>267</v>
      </c>
      <c r="E275" s="7">
        <v>3.5</v>
      </c>
      <c r="F275" s="26" t="s">
        <v>807</v>
      </c>
      <c r="G275" s="29" t="str">
        <f>TEXT(E275,"0,0") &amp; F275</f>
        <v>3,5</v>
      </c>
      <c r="H275" s="2">
        <f>IF(M275&gt;0,1,0)</f>
        <v>0</v>
      </c>
      <c r="I275" s="2">
        <f>IF(F275="",E275,E275+0.1)</f>
        <v>3.5</v>
      </c>
      <c r="J275" s="12"/>
      <c r="K275" s="18" t="str">
        <f>IF(M275 &gt; 0, K274+1, "n/a")</f>
        <v>n/a</v>
      </c>
      <c r="L275" s="11" t="str">
        <f>IF(V275=0," ",IF(V275-K275=0," ",V275-K275))</f>
        <v xml:space="preserve"> </v>
      </c>
      <c r="M275" s="27">
        <f>U275</f>
        <v>0</v>
      </c>
      <c r="N275" s="13">
        <f>M275-X275</f>
        <v>0</v>
      </c>
      <c r="O275" s="14" t="str">
        <f>IF(SUMIF(T275:U275,"&lt;0")&lt;&gt;0,SUMIF(T275:U275,"&lt;0")*(-1)," ")</f>
        <v xml:space="preserve"> </v>
      </c>
      <c r="P275" s="15">
        <f>AB275+AD275+AF275+AH275+AJ275+AL275+AN275+AP275+AR275+AT275+AV275+AX275+AZ275+BB275+BD275+BF275+BH275+BJ275+BL275+BN275+BP275+BR275+BT275+BV275+BX275+BZ275+CB275+CD275+CF275+CH275+CJ275+CL275+CN275+CP275+CR275+CT275+CV275+CX275+CZ275+DB275+DD275+DF275+DH275+DJ275+DL275+DN275+DP275+DR275+DT275+DV275+DX275+DZ275+EB275+ED275+EF275+EH275+EJ275+EL275+EN275+EP275+ER275+ET275+EV275+EX275+EZ275+FB275+FD275+FF275+FH275+FJ275+FL275+FN275+FP275+FR275+FT275+FV275+FX275+FZ275+GB275+GD275+GF275</f>
        <v>0</v>
      </c>
      <c r="Q275" s="99">
        <f>P275-GO275</f>
        <v>0</v>
      </c>
      <c r="R275" s="102">
        <f>ROUNDUP(COUNTIF(T275:U275,"&gt; 0")/2,0)</f>
        <v>0</v>
      </c>
      <c r="S275" s="17" t="str">
        <f>IF(R275=0,"-",IF(R275-X275&gt;8,M275/(8+X275),M275/R275))</f>
        <v>-</v>
      </c>
      <c r="T275" s="102" t="str">
        <f>IFERROR(VLOOKUP(D275,'Ласт турнир'!A$2:C$129,2,FALSE),"")</f>
        <v/>
      </c>
      <c r="U275" s="14">
        <f>IFERROR(VLOOKUP(D275,'Ласт турнир'!A$2:C$129,3,FALSE),0)</f>
        <v>0</v>
      </c>
      <c r="V275" s="176"/>
      <c r="W275" s="177" t="str">
        <f>IF(GP275=0," ",IF(GP275-V275=0," ",GP275-V275))</f>
        <v xml:space="preserve"> </v>
      </c>
      <c r="X275" s="178"/>
    </row>
    <row r="276" spans="3:24" x14ac:dyDescent="0.25">
      <c r="C276" s="168">
        <f>C275+1</f>
        <v>195</v>
      </c>
      <c r="D276" s="3" t="s">
        <v>213</v>
      </c>
      <c r="E276" s="7">
        <v>3.5</v>
      </c>
      <c r="F276" s="26" t="s">
        <v>807</v>
      </c>
      <c r="G276" s="29" t="str">
        <f>TEXT(E276,"0,0") &amp; F276</f>
        <v>3,5</v>
      </c>
      <c r="H276" s="2">
        <f>IF(M276&gt;0,1,0)</f>
        <v>0</v>
      </c>
      <c r="I276" s="2">
        <f>IF(F276="",E276,E276+0.1)</f>
        <v>3.5</v>
      </c>
      <c r="J276" s="12"/>
      <c r="K276" s="18" t="str">
        <f>IF(M276 &gt; 0, K275+1, "n/a")</f>
        <v>n/a</v>
      </c>
      <c r="L276" s="11" t="str">
        <f>IF(V276=0," ",IF(V276-K276=0," ",V276-K276))</f>
        <v xml:space="preserve"> </v>
      </c>
      <c r="M276" s="27">
        <f>U276</f>
        <v>0</v>
      </c>
      <c r="N276" s="13">
        <f>M276-X276</f>
        <v>0</v>
      </c>
      <c r="O276" s="14" t="str">
        <f>IF(SUMIF(T276:U276,"&lt;0")&lt;&gt;0,SUMIF(T276:U276,"&lt;0")*(-1)," ")</f>
        <v xml:space="preserve"> </v>
      </c>
      <c r="P276" s="15">
        <f>AB276+AD276+AF276+AH276+AJ276+AL276+AN276+AP276+AR276+AT276+AV276+AX276+AZ276+BB276+BD276+BF276+BH276+BJ276+BL276+BN276+BP276+BR276+BT276+BV276+BX276+BZ276+CB276+CD276+CF276+CH276+CJ276+CL276+CN276+CP276+CR276+CT276+CV276+CX276+CZ276+DB276+DD276+DF276+DH276+DJ276+DL276+DN276+DP276+DR276+DT276+DV276+DX276+DZ276+EB276+ED276+EF276+EH276+EJ276+EL276+EN276+EP276+ER276+ET276+EV276+EX276+EZ276+FB276+FD276+FF276+FH276+FJ276+FL276+FN276+FP276+FR276+FT276+FV276+FX276+FZ276+GB276+GD276+GF276</f>
        <v>0</v>
      </c>
      <c r="Q276" s="99">
        <f>P276-GO276</f>
        <v>0</v>
      </c>
      <c r="R276" s="102">
        <f>ROUNDUP(COUNTIF(T276:U276,"&gt; 0")/2,0)</f>
        <v>0</v>
      </c>
      <c r="S276" s="17" t="str">
        <f>IF(R276=0,"-",IF(R276-X276&gt;8,M276/(8+X276),M276/R276))</f>
        <v>-</v>
      </c>
      <c r="T276" s="102" t="str">
        <f>IFERROR(VLOOKUP(D276,'Ласт турнир'!A$2:C$129,2,FALSE),"")</f>
        <v/>
      </c>
      <c r="U276" s="14">
        <f>IFERROR(VLOOKUP(D276,'Ласт турнир'!A$2:C$129,3,FALSE),0)</f>
        <v>0</v>
      </c>
      <c r="V276" s="176"/>
      <c r="W276" s="177" t="str">
        <f>IF(GP276=0," ",IF(GP276-V276=0," ",GP276-V276))</f>
        <v xml:space="preserve"> </v>
      </c>
      <c r="X276" s="178"/>
    </row>
    <row r="277" spans="3:24" x14ac:dyDescent="0.25">
      <c r="C277" s="168">
        <f>C276+1</f>
        <v>196</v>
      </c>
      <c r="D277" s="3" t="s">
        <v>206</v>
      </c>
      <c r="E277" s="7">
        <v>3.5</v>
      </c>
      <c r="F277" s="26" t="s">
        <v>807</v>
      </c>
      <c r="G277" s="29" t="str">
        <f>TEXT(E277,"0,0") &amp; F277</f>
        <v>3,5</v>
      </c>
      <c r="H277" s="2">
        <f>IF(M277&gt;0,1,0)</f>
        <v>0</v>
      </c>
      <c r="I277" s="2">
        <f>IF(F277="",E277,E277+0.1)</f>
        <v>3.5</v>
      </c>
      <c r="J277" s="12"/>
      <c r="K277" s="18" t="str">
        <f>IF(M277 &gt; 0, K276+1, "n/a")</f>
        <v>n/a</v>
      </c>
      <c r="L277" s="11" t="str">
        <f>IF(V277=0," ",IF(V277-K277=0," ",V277-K277))</f>
        <v xml:space="preserve"> </v>
      </c>
      <c r="M277" s="27">
        <f>U277</f>
        <v>0</v>
      </c>
      <c r="N277" s="13">
        <f>M277-X277</f>
        <v>0</v>
      </c>
      <c r="O277" s="14" t="str">
        <f>IF(SUMIF(T277:U277,"&lt;0")&lt;&gt;0,SUMIF(T277:U277,"&lt;0")*(-1)," ")</f>
        <v xml:space="preserve"> </v>
      </c>
      <c r="P277" s="15">
        <f>AB277+AD277+AF277+AH277+AJ277+AL277+AN277+AP277+AR277+AT277+AV277+AX277+AZ277+BB277+BD277+BF277+BH277+BJ277+BL277+BN277+BP277+BR277+BT277+BV277+BX277+BZ277+CB277+CD277+CF277+CH277+CJ277+CL277+CN277+CP277+CR277+CT277+CV277+CX277+CZ277+DB277+DD277+DF277+DH277+DJ277+DL277+DN277+DP277+DR277+DT277+DV277+DX277+DZ277+EB277+ED277+EF277+EH277+EJ277+EL277+EN277+EP277+ER277+ET277+EV277+EX277+EZ277+FB277+FD277+FF277+FH277+FJ277+FL277+FN277+FP277+FR277+FT277+FV277+FX277+FZ277+GB277+GD277+GF277</f>
        <v>0</v>
      </c>
      <c r="Q277" s="99">
        <f>P277-GO277</f>
        <v>0</v>
      </c>
      <c r="R277" s="102">
        <f>ROUNDUP(COUNTIF(T277:U277,"&gt; 0")/2,0)</f>
        <v>0</v>
      </c>
      <c r="S277" s="17" t="str">
        <f>IF(R277=0,"-",IF(R277-X277&gt;8,M277/(8+X277),M277/R277))</f>
        <v>-</v>
      </c>
      <c r="T277" s="102" t="str">
        <f>IFERROR(VLOOKUP(D277,'Ласт турнир'!A$2:C$129,2,FALSE),"")</f>
        <v/>
      </c>
      <c r="U277" s="14">
        <f>IFERROR(VLOOKUP(D277,'Ласт турнир'!A$2:C$129,3,FALSE),0)</f>
        <v>0</v>
      </c>
      <c r="V277" s="176"/>
      <c r="W277" s="177" t="str">
        <f>IF(GP277=0," ",IF(GP277-V277=0," ",GP277-V277))</f>
        <v xml:space="preserve"> </v>
      </c>
      <c r="X277" s="178"/>
    </row>
    <row r="278" spans="3:24" x14ac:dyDescent="0.25">
      <c r="C278" s="168">
        <f>C277+1</f>
        <v>197</v>
      </c>
      <c r="D278" s="3" t="s">
        <v>268</v>
      </c>
      <c r="E278" s="7">
        <v>3.5</v>
      </c>
      <c r="F278" s="26" t="s">
        <v>807</v>
      </c>
      <c r="G278" s="29" t="str">
        <f>TEXT(E278,"0,0") &amp; F278</f>
        <v>3,5</v>
      </c>
      <c r="H278" s="2">
        <f>IF(M278&gt;0,1,0)</f>
        <v>0</v>
      </c>
      <c r="I278" s="2">
        <f>IF(F278="",E278,E278+0.1)</f>
        <v>3.5</v>
      </c>
      <c r="J278" s="12"/>
      <c r="K278" s="18" t="str">
        <f>IF(M278 &gt; 0, K277+1, "n/a")</f>
        <v>n/a</v>
      </c>
      <c r="L278" s="11" t="str">
        <f>IF(V278=0," ",IF(V278-K278=0," ",V278-K278))</f>
        <v xml:space="preserve"> </v>
      </c>
      <c r="M278" s="27">
        <f>U278</f>
        <v>0</v>
      </c>
      <c r="N278" s="13">
        <f>M278-X278</f>
        <v>0</v>
      </c>
      <c r="O278" s="14" t="str">
        <f>IF(SUMIF(T278:U278,"&lt;0")&lt;&gt;0,SUMIF(T278:U278,"&lt;0")*(-1)," ")</f>
        <v xml:space="preserve"> </v>
      </c>
      <c r="P278" s="15">
        <f>AB278+AD278+AF278+AH278+AJ278+AL278+AN278+AP278+AR278+AT278+AV278+AX278+AZ278+BB278+BD278+BF278+BH278+BJ278+BL278+BN278+BP278+BR278+BT278+BV278+BX278+BZ278+CB278+CD278+CF278+CH278+CJ278+CL278+CN278+CP278+CR278+CT278+CV278+CX278+CZ278+DB278+DD278+DF278+DH278+DJ278+DL278+DN278+DP278+DR278+DT278+DV278+DX278+DZ278+EB278+ED278+EF278+EH278+EJ278+EL278+EN278+EP278+ER278+ET278+EV278+EX278+EZ278+FB278+FD278+FF278+FH278+FJ278+FL278+FN278+FP278+FR278+FT278+FV278+FX278+FZ278+GB278+GD278+GF278</f>
        <v>0</v>
      </c>
      <c r="Q278" s="99">
        <f>P278-GO278</f>
        <v>0</v>
      </c>
      <c r="R278" s="102">
        <f>ROUNDUP(COUNTIF(T278:U278,"&gt; 0")/2,0)</f>
        <v>0</v>
      </c>
      <c r="S278" s="17" t="str">
        <f>IF(R278=0,"-",IF(R278-X278&gt;8,M278/(8+X278),M278/R278))</f>
        <v>-</v>
      </c>
      <c r="T278" s="102" t="str">
        <f>IFERROR(VLOOKUP(D278,'Ласт турнир'!A$2:C$129,2,FALSE),"")</f>
        <v/>
      </c>
      <c r="U278" s="14">
        <f>IFERROR(VLOOKUP(D278,'Ласт турнир'!A$2:C$129,3,FALSE),0)</f>
        <v>0</v>
      </c>
      <c r="V278" s="176"/>
      <c r="W278" s="177" t="str">
        <f>IF(GP278=0," ",IF(GP278-V278=0," ",GP278-V278))</f>
        <v xml:space="preserve"> </v>
      </c>
      <c r="X278" s="178"/>
    </row>
    <row r="279" spans="3:24" x14ac:dyDescent="0.25">
      <c r="C279" s="168">
        <f>C278+1</f>
        <v>198</v>
      </c>
      <c r="D279" s="3" t="s">
        <v>168</v>
      </c>
      <c r="E279" s="7">
        <v>3.5</v>
      </c>
      <c r="F279" s="26" t="s">
        <v>807</v>
      </c>
      <c r="G279" s="29" t="str">
        <f>TEXT(E279,"0,0") &amp; F279</f>
        <v>3,5</v>
      </c>
      <c r="H279" s="2">
        <f>IF(M279&gt;0,1,0)</f>
        <v>0</v>
      </c>
      <c r="I279" s="2">
        <f>IF(F279="",E279,E279+0.1)</f>
        <v>3.5</v>
      </c>
      <c r="J279" s="12"/>
      <c r="K279" s="18" t="str">
        <f>IF(M279 &gt; 0, K278+1, "n/a")</f>
        <v>n/a</v>
      </c>
      <c r="L279" s="11" t="str">
        <f>IF(V279=0," ",IF(V279-K279=0," ",V279-K279))</f>
        <v xml:space="preserve"> </v>
      </c>
      <c r="M279" s="27">
        <f>U279</f>
        <v>0</v>
      </c>
      <c r="N279" s="13">
        <f>M279-X279</f>
        <v>0</v>
      </c>
      <c r="O279" s="14" t="str">
        <f>IF(SUMIF(T279:U279,"&lt;0")&lt;&gt;0,SUMIF(T279:U279,"&lt;0")*(-1)," ")</f>
        <v xml:space="preserve"> </v>
      </c>
      <c r="P279" s="15">
        <f>AB279+AD279+AF279+AH279+AJ279+AL279+AN279+AP279+AR279+AT279+AV279+AX279+AZ279+BB279+BD279+BF279+BH279+BJ279+BL279+BN279+BP279+BR279+BT279+BV279+BX279+BZ279+CB279+CD279+CF279+CH279+CJ279+CL279+CN279+CP279+CR279+CT279+CV279+CX279+CZ279+DB279+DD279+DF279+DH279+DJ279+DL279+DN279+DP279+DR279+DT279+DV279+DX279+DZ279+EB279+ED279+EF279+EH279+EJ279+EL279+EN279+EP279+ER279+ET279+EV279+EX279+EZ279+FB279+FD279+FF279+FH279+FJ279+FL279+FN279+FP279+FR279+FT279+FV279+FX279+FZ279+GB279+GD279+GF279</f>
        <v>0</v>
      </c>
      <c r="Q279" s="99">
        <f>P279-GO279</f>
        <v>0</v>
      </c>
      <c r="R279" s="102">
        <f>ROUNDUP(COUNTIF(T279:U279,"&gt; 0")/2,0)</f>
        <v>0</v>
      </c>
      <c r="S279" s="17" t="str">
        <f>IF(R279=0,"-",IF(R279-X279&gt;8,M279/(8+X279),M279/R279))</f>
        <v>-</v>
      </c>
      <c r="T279" s="102" t="str">
        <f>IFERROR(VLOOKUP(D279,'Ласт турнир'!A$2:C$129,2,FALSE),"")</f>
        <v/>
      </c>
      <c r="U279" s="14">
        <f>IFERROR(VLOOKUP(D279,'Ласт турнир'!A$2:C$129,3,FALSE),0)</f>
        <v>0</v>
      </c>
      <c r="V279" s="176"/>
      <c r="W279" s="177" t="str">
        <f>IF(GP279=0," ",IF(GP279-V279=0," ",GP279-V279))</f>
        <v xml:space="preserve"> </v>
      </c>
      <c r="X279" s="178"/>
    </row>
    <row r="280" spans="3:24" x14ac:dyDescent="0.25">
      <c r="C280" s="168">
        <f>C279+1</f>
        <v>199</v>
      </c>
      <c r="D280" s="3" t="s">
        <v>195</v>
      </c>
      <c r="E280" s="7">
        <v>3.5</v>
      </c>
      <c r="F280" s="26" t="s">
        <v>807</v>
      </c>
      <c r="G280" s="29" t="str">
        <f>TEXT(E280,"0,0") &amp; F280</f>
        <v>3,5</v>
      </c>
      <c r="H280" s="2">
        <f>IF(M280&gt;0,1,0)</f>
        <v>0</v>
      </c>
      <c r="I280" s="2">
        <f>IF(F280="",E280,E280+0.1)</f>
        <v>3.5</v>
      </c>
      <c r="J280" s="12"/>
      <c r="K280" s="18" t="str">
        <f>IF(M280 &gt; 0, K279+1, "n/a")</f>
        <v>n/a</v>
      </c>
      <c r="L280" s="11" t="str">
        <f>IF(V280=0," ",IF(V280-K280=0," ",V280-K280))</f>
        <v xml:space="preserve"> </v>
      </c>
      <c r="M280" s="27">
        <f>U280</f>
        <v>0</v>
      </c>
      <c r="N280" s="13">
        <f>M280-X280</f>
        <v>0</v>
      </c>
      <c r="O280" s="14" t="str">
        <f>IF(SUMIF(T280:U280,"&lt;0")&lt;&gt;0,SUMIF(T280:U280,"&lt;0")*(-1)," ")</f>
        <v xml:space="preserve"> </v>
      </c>
      <c r="P280" s="15">
        <f>AB280+AD280+AF280+AH280+AJ280+AL280+AN280+AP280+AR280+AT280+AV280+AX280+AZ280+BB280+BD280+BF280+BH280+BJ280+BL280+BN280+BP280+BR280+BT280+BV280+BX280+BZ280+CB280+CD280+CF280+CH280+CJ280+CL280+CN280+CP280+CR280+CT280+CV280+CX280+CZ280+DB280+DD280+DF280+DH280+DJ280+DL280+DN280+DP280+DR280+DT280+DV280+DX280+DZ280+EB280+ED280+EF280+EH280+EJ280+EL280+EN280+EP280+ER280+ET280+EV280+EX280+EZ280+FB280+FD280+FF280+FH280+FJ280+FL280+FN280+FP280+FR280+FT280+FV280+FX280+FZ280+GB280+GD280+GF280</f>
        <v>0</v>
      </c>
      <c r="Q280" s="99">
        <f>P280-GO280</f>
        <v>0</v>
      </c>
      <c r="R280" s="102">
        <f>ROUNDUP(COUNTIF(T280:U280,"&gt; 0")/2,0)</f>
        <v>0</v>
      </c>
      <c r="S280" s="17" t="str">
        <f>IF(R280=0,"-",IF(R280-X280&gt;8,M280/(8+X280),M280/R280))</f>
        <v>-</v>
      </c>
      <c r="T280" s="102" t="str">
        <f>IFERROR(VLOOKUP(D280,'Ласт турнир'!A$2:C$129,2,FALSE),"")</f>
        <v/>
      </c>
      <c r="U280" s="14">
        <f>IFERROR(VLOOKUP(D280,'Ласт турнир'!A$2:C$129,3,FALSE),0)</f>
        <v>0</v>
      </c>
      <c r="V280" s="176"/>
      <c r="W280" s="177" t="str">
        <f>IF(GP280=0," ",IF(GP280-V280=0," ",GP280-V280))</f>
        <v xml:space="preserve"> </v>
      </c>
      <c r="X280" s="178"/>
    </row>
    <row r="281" spans="3:24" x14ac:dyDescent="0.25">
      <c r="C281" s="168">
        <f>C280+1</f>
        <v>200</v>
      </c>
      <c r="D281" s="3" t="s">
        <v>269</v>
      </c>
      <c r="E281" s="7">
        <v>3.5</v>
      </c>
      <c r="F281" s="26" t="s">
        <v>807</v>
      </c>
      <c r="G281" s="29" t="str">
        <f>TEXT(E281,"0,0") &amp; F281</f>
        <v>3,5</v>
      </c>
      <c r="H281" s="2">
        <f>IF(M281&gt;0,1,0)</f>
        <v>0</v>
      </c>
      <c r="I281" s="2">
        <f>IF(F281="",E281,E281+0.1)</f>
        <v>3.5</v>
      </c>
      <c r="J281" s="12"/>
      <c r="K281" s="18" t="str">
        <f>IF(M281 &gt; 0, K280+1, "n/a")</f>
        <v>n/a</v>
      </c>
      <c r="L281" s="11" t="str">
        <f>IF(V281=0," ",IF(V281-K281=0," ",V281-K281))</f>
        <v xml:space="preserve"> </v>
      </c>
      <c r="M281" s="27">
        <f>U281</f>
        <v>0</v>
      </c>
      <c r="N281" s="13">
        <f>M281-X281</f>
        <v>0</v>
      </c>
      <c r="O281" s="14" t="str">
        <f>IF(SUMIF(T281:U281,"&lt;0")&lt;&gt;0,SUMIF(T281:U281,"&lt;0")*(-1)," ")</f>
        <v xml:space="preserve"> </v>
      </c>
      <c r="P281" s="15">
        <f>AB281+AD281+AF281+AH281+AJ281+AL281+AN281+AP281+AR281+AT281+AV281+AX281+AZ281+BB281+BD281+BF281+BH281+BJ281+BL281+BN281+BP281+BR281+BT281+BV281+BX281+BZ281+CB281+CD281+CF281+CH281+CJ281+CL281+CN281+CP281+CR281+CT281+CV281+CX281+CZ281+DB281+DD281+DF281+DH281+DJ281+DL281+DN281+DP281+DR281+DT281+DV281+DX281+DZ281+EB281+ED281+EF281+EH281+EJ281+EL281+EN281+EP281+ER281+ET281+EV281+EX281+EZ281+FB281+FD281+FF281+FH281+FJ281+FL281+FN281+FP281+FR281+FT281+FV281+FX281+FZ281+GB281+GD281+GF281</f>
        <v>0</v>
      </c>
      <c r="Q281" s="99">
        <f>P281-GO281</f>
        <v>0</v>
      </c>
      <c r="R281" s="102">
        <f>ROUNDUP(COUNTIF(T281:U281,"&gt; 0")/2,0)</f>
        <v>0</v>
      </c>
      <c r="S281" s="17" t="str">
        <f>IF(R281=0,"-",IF(R281-X281&gt;8,M281/(8+X281),M281/R281))</f>
        <v>-</v>
      </c>
      <c r="T281" s="102" t="str">
        <f>IFERROR(VLOOKUP(D281,'Ласт турнир'!A$2:C$129,2,FALSE),"")</f>
        <v/>
      </c>
      <c r="U281" s="14">
        <f>IFERROR(VLOOKUP(D281,'Ласт турнир'!A$2:C$129,3,FALSE),0)</f>
        <v>0</v>
      </c>
      <c r="V281" s="176"/>
      <c r="W281" s="177" t="str">
        <f>IF(GP281=0," ",IF(GP281-V281=0," ",GP281-V281))</f>
        <v xml:space="preserve"> </v>
      </c>
      <c r="X281" s="178"/>
    </row>
    <row r="282" spans="3:24" x14ac:dyDescent="0.25">
      <c r="C282" s="168">
        <f>C281+1</f>
        <v>201</v>
      </c>
      <c r="D282" s="3" t="s">
        <v>181</v>
      </c>
      <c r="E282" s="7">
        <v>3.5</v>
      </c>
      <c r="F282" s="26" t="s">
        <v>807</v>
      </c>
      <c r="G282" s="29" t="str">
        <f>TEXT(E282,"0,0") &amp; F282</f>
        <v>3,5</v>
      </c>
      <c r="H282" s="2">
        <f>IF(M282&gt;0,1,0)</f>
        <v>0</v>
      </c>
      <c r="I282" s="2">
        <f>IF(F282="",E282,E282+0.1)</f>
        <v>3.5</v>
      </c>
      <c r="J282" s="12"/>
      <c r="K282" s="18" t="str">
        <f>IF(M282 &gt; 0, K281+1, "n/a")</f>
        <v>n/a</v>
      </c>
      <c r="L282" s="11" t="str">
        <f>IF(V282=0," ",IF(V282-K282=0," ",V282-K282))</f>
        <v xml:space="preserve"> </v>
      </c>
      <c r="M282" s="27">
        <f>U282</f>
        <v>0</v>
      </c>
      <c r="N282" s="13">
        <f>M282-X282</f>
        <v>0</v>
      </c>
      <c r="O282" s="14" t="str">
        <f>IF(SUMIF(T282:U282,"&lt;0")&lt;&gt;0,SUMIF(T282:U282,"&lt;0")*(-1)," ")</f>
        <v xml:space="preserve"> </v>
      </c>
      <c r="P282" s="15">
        <f>AB282+AD282+AF282+AH282+AJ282+AL282+AN282+AP282+AR282+AT282+AV282+AX282+AZ282+BB282+BD282+BF282+BH282+BJ282+BL282+BN282+BP282+BR282+BT282+BV282+BX282+BZ282+CB282+CD282+CF282+CH282+CJ282+CL282+CN282+CP282+CR282+CT282+CV282+CX282+CZ282+DB282+DD282+DF282+DH282+DJ282+DL282+DN282+DP282+DR282+DT282+DV282+DX282+DZ282+EB282+ED282+EF282+EH282+EJ282+EL282+EN282+EP282+ER282+ET282+EV282+EX282+EZ282+FB282+FD282+FF282+FH282+FJ282+FL282+FN282+FP282+FR282+FT282+FV282+FX282+FZ282+GB282+GD282+GF282</f>
        <v>0</v>
      </c>
      <c r="Q282" s="99">
        <f>P282-GO282</f>
        <v>0</v>
      </c>
      <c r="R282" s="102">
        <f>ROUNDUP(COUNTIF(T282:U282,"&gt; 0")/2,0)</f>
        <v>0</v>
      </c>
      <c r="S282" s="17" t="str">
        <f>IF(R282=0,"-",IF(R282-X282&gt;8,M282/(8+X282),M282/R282))</f>
        <v>-</v>
      </c>
      <c r="T282" s="102" t="str">
        <f>IFERROR(VLOOKUP(D282,'Ласт турнир'!A$2:C$129,2,FALSE),"")</f>
        <v/>
      </c>
      <c r="U282" s="14">
        <f>IFERROR(VLOOKUP(D282,'Ласт турнир'!A$2:C$129,3,FALSE),0)</f>
        <v>0</v>
      </c>
      <c r="V282" s="176"/>
      <c r="W282" s="177" t="str">
        <f>IF(GP282=0," ",IF(GP282-V282=0," ",GP282-V282))</f>
        <v xml:space="preserve"> </v>
      </c>
      <c r="X282" s="178"/>
    </row>
    <row r="283" spans="3:24" x14ac:dyDescent="0.25">
      <c r="C283" s="168">
        <f>C282+1</f>
        <v>202</v>
      </c>
      <c r="D283" s="3" t="s">
        <v>239</v>
      </c>
      <c r="E283" s="7">
        <v>3.5</v>
      </c>
      <c r="F283" s="26" t="s">
        <v>807</v>
      </c>
      <c r="G283" s="29" t="str">
        <f>TEXT(E283,"0,0") &amp; F283</f>
        <v>3,5</v>
      </c>
      <c r="H283" s="2">
        <f>IF(M283&gt;0,1,0)</f>
        <v>0</v>
      </c>
      <c r="I283" s="2">
        <f>IF(F283="",E283,E283+0.1)</f>
        <v>3.5</v>
      </c>
      <c r="J283" s="12"/>
      <c r="K283" s="18" t="str">
        <f>IF(M283 &gt; 0, K282+1, "n/a")</f>
        <v>n/a</v>
      </c>
      <c r="L283" s="11" t="str">
        <f>IF(V283=0," ",IF(V283-K283=0," ",V283-K283))</f>
        <v xml:space="preserve"> </v>
      </c>
      <c r="M283" s="27">
        <f>U283</f>
        <v>0</v>
      </c>
      <c r="N283" s="13">
        <f>M283-X283</f>
        <v>0</v>
      </c>
      <c r="O283" s="14" t="str">
        <f>IF(SUMIF(T283:U283,"&lt;0")&lt;&gt;0,SUMIF(T283:U283,"&lt;0")*(-1)," ")</f>
        <v xml:space="preserve"> </v>
      </c>
      <c r="P283" s="15">
        <f>AB283+AD283+AF283+AH283+AJ283+AL283+AN283+AP283+AR283+AT283+AV283+AX283+AZ283+BB283+BD283+BF283+BH283+BJ283+BL283+BN283+BP283+BR283+BT283+BV283+BX283+BZ283+CB283+CD283+CF283+CH283+CJ283+CL283+CN283+CP283+CR283+CT283+CV283+CX283+CZ283+DB283+DD283+DF283+DH283+DJ283+DL283+DN283+DP283+DR283+DT283+DV283+DX283+DZ283+EB283+ED283+EF283+EH283+EJ283+EL283+EN283+EP283+ER283+ET283+EV283+EX283+EZ283+FB283+FD283+FF283+FH283+FJ283+FL283+FN283+FP283+FR283+FT283+FV283+FX283+FZ283+GB283+GD283+GF283</f>
        <v>0</v>
      </c>
      <c r="Q283" s="99">
        <f>P283-GO283</f>
        <v>0</v>
      </c>
      <c r="R283" s="102">
        <f>ROUNDUP(COUNTIF(T283:U283,"&gt; 0")/2,0)</f>
        <v>0</v>
      </c>
      <c r="S283" s="17" t="str">
        <f>IF(R283=0,"-",IF(R283-X283&gt;8,M283/(8+X283),M283/R283))</f>
        <v>-</v>
      </c>
      <c r="T283" s="102" t="str">
        <f>IFERROR(VLOOKUP(D283,'Ласт турнир'!A$2:C$129,2,FALSE),"")</f>
        <v/>
      </c>
      <c r="U283" s="14">
        <f>IFERROR(VLOOKUP(D283,'Ласт турнир'!A$2:C$129,3,FALSE),0)</f>
        <v>0</v>
      </c>
      <c r="V283" s="176"/>
      <c r="W283" s="177" t="str">
        <f>IF(GP283=0," ",IF(GP283-V283=0," ",GP283-V283))</f>
        <v xml:space="preserve"> </v>
      </c>
      <c r="X283" s="178"/>
    </row>
    <row r="284" spans="3:24" x14ac:dyDescent="0.25">
      <c r="C284" s="168">
        <f>C283+1</f>
        <v>203</v>
      </c>
      <c r="D284" s="3" t="s">
        <v>256</v>
      </c>
      <c r="E284" s="7">
        <v>3.5</v>
      </c>
      <c r="F284" s="26" t="s">
        <v>807</v>
      </c>
      <c r="G284" s="29" t="str">
        <f>TEXT(E284,"0,0") &amp; F284</f>
        <v>3,5</v>
      </c>
      <c r="H284" s="2">
        <f>IF(M284&gt;0,1,0)</f>
        <v>0</v>
      </c>
      <c r="I284" s="2">
        <f>IF(F284="",E284,E284+0.1)</f>
        <v>3.5</v>
      </c>
      <c r="J284" s="12"/>
      <c r="K284" s="18" t="str">
        <f>IF(M284 &gt; 0, K283+1, "n/a")</f>
        <v>n/a</v>
      </c>
      <c r="L284" s="11" t="str">
        <f>IF(V284=0," ",IF(V284-K284=0," ",V284-K284))</f>
        <v xml:space="preserve"> </v>
      </c>
      <c r="M284" s="27">
        <f>U284</f>
        <v>0</v>
      </c>
      <c r="N284" s="13">
        <f>M284-X284</f>
        <v>0</v>
      </c>
      <c r="O284" s="14" t="str">
        <f>IF(SUMIF(T284:U284,"&lt;0")&lt;&gt;0,SUMIF(T284:U284,"&lt;0")*(-1)," ")</f>
        <v xml:space="preserve"> </v>
      </c>
      <c r="P284" s="15">
        <f>AB284+AD284+AF284+AH284+AJ284+AL284+AN284+AP284+AR284+AT284+AV284+AX284+AZ284+BB284+BD284+BF284+BH284+BJ284+BL284+BN284+BP284+BR284+BT284+BV284+BX284+BZ284+CB284+CD284+CF284+CH284+CJ284+CL284+CN284+CP284+CR284+CT284+CV284+CX284+CZ284+DB284+DD284+DF284+DH284+DJ284+DL284+DN284+DP284+DR284+DT284+DV284+DX284+DZ284+EB284+ED284+EF284+EH284+EJ284+EL284+EN284+EP284+ER284+ET284+EV284+EX284+EZ284+FB284+FD284+FF284+FH284+FJ284+FL284+FN284+FP284+FR284+FT284+FV284+FX284+FZ284+GB284+GD284+GF284</f>
        <v>0</v>
      </c>
      <c r="Q284" s="99">
        <f>P284-GO284</f>
        <v>0</v>
      </c>
      <c r="R284" s="102">
        <f>ROUNDUP(COUNTIF(T284:U284,"&gt; 0")/2,0)</f>
        <v>0</v>
      </c>
      <c r="S284" s="17" t="str">
        <f>IF(R284=0,"-",IF(R284-X284&gt;8,M284/(8+X284),M284/R284))</f>
        <v>-</v>
      </c>
      <c r="T284" s="102" t="str">
        <f>IFERROR(VLOOKUP(D284,'Ласт турнир'!A$2:C$129,2,FALSE),"")</f>
        <v/>
      </c>
      <c r="U284" s="14">
        <f>IFERROR(VLOOKUP(D284,'Ласт турнир'!A$2:C$129,3,FALSE),0)</f>
        <v>0</v>
      </c>
      <c r="V284" s="176"/>
      <c r="W284" s="177" t="str">
        <f>IF(GP284=0," ",IF(GP284-V284=0," ",GP284-V284))</f>
        <v xml:space="preserve"> </v>
      </c>
      <c r="X284" s="178"/>
    </row>
    <row r="285" spans="3:24" x14ac:dyDescent="0.25">
      <c r="C285" s="168">
        <f>C284+1</f>
        <v>204</v>
      </c>
      <c r="D285" s="3" t="s">
        <v>230</v>
      </c>
      <c r="E285" s="7">
        <v>3.5</v>
      </c>
      <c r="F285" s="26" t="s">
        <v>807</v>
      </c>
      <c r="G285" s="29" t="str">
        <f>TEXT(E285,"0,0") &amp; F285</f>
        <v>3,5</v>
      </c>
      <c r="H285" s="2">
        <f>IF(M285&gt;0,1,0)</f>
        <v>0</v>
      </c>
      <c r="I285" s="2">
        <f>IF(F285="",E285,E285+0.1)</f>
        <v>3.5</v>
      </c>
      <c r="J285" s="12"/>
      <c r="K285" s="18" t="str">
        <f>IF(M285 &gt; 0, K284+1, "n/a")</f>
        <v>n/a</v>
      </c>
      <c r="L285" s="11" t="str">
        <f>IF(V285=0," ",IF(V285-K285=0," ",V285-K285))</f>
        <v xml:space="preserve"> </v>
      </c>
      <c r="M285" s="27">
        <f>U285</f>
        <v>0</v>
      </c>
      <c r="N285" s="13">
        <f>M285-X285</f>
        <v>0</v>
      </c>
      <c r="O285" s="14" t="str">
        <f>IF(SUMIF(T285:U285,"&lt;0")&lt;&gt;0,SUMIF(T285:U285,"&lt;0")*(-1)," ")</f>
        <v xml:space="preserve"> </v>
      </c>
      <c r="P285" s="15">
        <f>AB285+AD285+AF285+AH285+AJ285+AL285+AN285+AP285+AR285+AT285+AV285+AX285+AZ285+BB285+BD285+BF285+BH285+BJ285+BL285+BN285+BP285+BR285+BT285+BV285+BX285+BZ285+CB285+CD285+CF285+CH285+CJ285+CL285+CN285+CP285+CR285+CT285+CV285+CX285+CZ285+DB285+DD285+DF285+DH285+DJ285+DL285+DN285+DP285+DR285+DT285+DV285+DX285+DZ285+EB285+ED285+EF285+EH285+EJ285+EL285+EN285+EP285+ER285+ET285+EV285+EX285+EZ285+FB285+FD285+FF285+FH285+FJ285+FL285+FN285+FP285+FR285+FT285+FV285+FX285+FZ285+GB285+GD285+GF285</f>
        <v>0</v>
      </c>
      <c r="Q285" s="99">
        <f>P285-GO285</f>
        <v>0</v>
      </c>
      <c r="R285" s="102">
        <f>ROUNDUP(COUNTIF(T285:U285,"&gt; 0")/2,0)</f>
        <v>0</v>
      </c>
      <c r="S285" s="17" t="str">
        <f>IF(R285=0,"-",IF(R285-X285&gt;8,M285/(8+X285),M285/R285))</f>
        <v>-</v>
      </c>
      <c r="T285" s="102" t="str">
        <f>IFERROR(VLOOKUP(D285,'Ласт турнир'!A$2:C$129,2,FALSE),"")</f>
        <v/>
      </c>
      <c r="U285" s="14">
        <f>IFERROR(VLOOKUP(D285,'Ласт турнир'!A$2:C$129,3,FALSE),0)</f>
        <v>0</v>
      </c>
      <c r="V285" s="176"/>
      <c r="W285" s="177" t="str">
        <f>IF(GP285=0," ",IF(GP285-V285=0," ",GP285-V285))</f>
        <v xml:space="preserve"> </v>
      </c>
      <c r="X285" s="178"/>
    </row>
    <row r="286" spans="3:24" x14ac:dyDescent="0.25">
      <c r="C286" s="168">
        <f>C285+1</f>
        <v>205</v>
      </c>
      <c r="D286" s="3" t="s">
        <v>270</v>
      </c>
      <c r="E286" s="7">
        <v>3.5</v>
      </c>
      <c r="F286" s="26" t="s">
        <v>807</v>
      </c>
      <c r="G286" s="29" t="str">
        <f>TEXT(E286,"0,0") &amp; F286</f>
        <v>3,5</v>
      </c>
      <c r="H286" s="2">
        <f>IF(M286&gt;0,1,0)</f>
        <v>0</v>
      </c>
      <c r="I286" s="2">
        <f>IF(F286="",E286,E286+0.1)</f>
        <v>3.5</v>
      </c>
      <c r="J286" s="12"/>
      <c r="K286" s="18" t="str">
        <f>IF(M286 &gt; 0, K285+1, "n/a")</f>
        <v>n/a</v>
      </c>
      <c r="L286" s="11" t="str">
        <f>IF(V286=0," ",IF(V286-K286=0," ",V286-K286))</f>
        <v xml:space="preserve"> </v>
      </c>
      <c r="M286" s="27">
        <f>U286</f>
        <v>0</v>
      </c>
      <c r="N286" s="13">
        <f>M286-X286</f>
        <v>0</v>
      </c>
      <c r="O286" s="14" t="str">
        <f>IF(SUMIF(T286:U286,"&lt;0")&lt;&gt;0,SUMIF(T286:U286,"&lt;0")*(-1)," ")</f>
        <v xml:space="preserve"> </v>
      </c>
      <c r="P286" s="15">
        <f>AB286+AD286+AF286+AH286+AJ286+AL286+AN286+AP286+AR286+AT286+AV286+AX286+AZ286+BB286+BD286+BF286+BH286+BJ286+BL286+BN286+BP286+BR286+BT286+BV286+BX286+BZ286+CB286+CD286+CF286+CH286+CJ286+CL286+CN286+CP286+CR286+CT286+CV286+CX286+CZ286+DB286+DD286+DF286+DH286+DJ286+DL286+DN286+DP286+DR286+DT286+DV286+DX286+DZ286+EB286+ED286+EF286+EH286+EJ286+EL286+EN286+EP286+ER286+ET286+EV286+EX286+EZ286+FB286+FD286+FF286+FH286+FJ286+FL286+FN286+FP286+FR286+FT286+FV286+FX286+FZ286+GB286+GD286+GF286</f>
        <v>0</v>
      </c>
      <c r="Q286" s="99">
        <f>P286-GO286</f>
        <v>0</v>
      </c>
      <c r="R286" s="102">
        <f>ROUNDUP(COUNTIF(T286:U286,"&gt; 0")/2,0)</f>
        <v>0</v>
      </c>
      <c r="S286" s="17" t="str">
        <f>IF(R286=0,"-",IF(R286-X286&gt;8,M286/(8+X286),M286/R286))</f>
        <v>-</v>
      </c>
      <c r="T286" s="102" t="str">
        <f>IFERROR(VLOOKUP(D286,'Ласт турнир'!A$2:C$129,2,FALSE),"")</f>
        <v/>
      </c>
      <c r="U286" s="14">
        <f>IFERROR(VLOOKUP(D286,'Ласт турнир'!A$2:C$129,3,FALSE),0)</f>
        <v>0</v>
      </c>
      <c r="V286" s="176"/>
      <c r="W286" s="177" t="str">
        <f>IF(GP286=0," ",IF(GP286-V286=0," ",GP286-V286))</f>
        <v xml:space="preserve"> </v>
      </c>
      <c r="X286" s="178"/>
    </row>
    <row r="287" spans="3:24" x14ac:dyDescent="0.25">
      <c r="C287" s="168">
        <f>C286+1</f>
        <v>206</v>
      </c>
      <c r="D287" s="3" t="s">
        <v>255</v>
      </c>
      <c r="E287" s="7">
        <v>3.5</v>
      </c>
      <c r="F287" s="26" t="s">
        <v>807</v>
      </c>
      <c r="G287" s="29" t="str">
        <f>TEXT(E287,"0,0") &amp; F287</f>
        <v>3,5</v>
      </c>
      <c r="H287" s="2">
        <f>IF(M287&gt;0,1,0)</f>
        <v>0</v>
      </c>
      <c r="I287" s="2">
        <f>IF(F287="",E287,E287+0.1)</f>
        <v>3.5</v>
      </c>
      <c r="J287" s="12"/>
      <c r="K287" s="18" t="str">
        <f>IF(M287 &gt; 0, K286+1, "n/a")</f>
        <v>n/a</v>
      </c>
      <c r="L287" s="11" t="str">
        <f>IF(V287=0," ",IF(V287-K287=0," ",V287-K287))</f>
        <v xml:space="preserve"> </v>
      </c>
      <c r="M287" s="27">
        <f>U287</f>
        <v>0</v>
      </c>
      <c r="N287" s="13">
        <f>M287-X287</f>
        <v>0</v>
      </c>
      <c r="O287" s="14" t="str">
        <f>IF(SUMIF(T287:U287,"&lt;0")&lt;&gt;0,SUMIF(T287:U287,"&lt;0")*(-1)," ")</f>
        <v xml:space="preserve"> </v>
      </c>
      <c r="P287" s="15">
        <f>AB287+AD287+AF287+AH287+AJ287+AL287+AN287+AP287+AR287+AT287+AV287+AX287+AZ287+BB287+BD287+BF287+BH287+BJ287+BL287+BN287+BP287+BR287+BT287+BV287+BX287+BZ287+CB287+CD287+CF287+CH287+CJ287+CL287+CN287+CP287+CR287+CT287+CV287+CX287+CZ287+DB287+DD287+DF287+DH287+DJ287+DL287+DN287+DP287+DR287+DT287+DV287+DX287+DZ287+EB287+ED287+EF287+EH287+EJ287+EL287+EN287+EP287+ER287+ET287+EV287+EX287+EZ287+FB287+FD287+FF287+FH287+FJ287+FL287+FN287+FP287+FR287+FT287+FV287+FX287+FZ287+GB287+GD287+GF287</f>
        <v>0</v>
      </c>
      <c r="Q287" s="99">
        <f>P287-GO287</f>
        <v>0</v>
      </c>
      <c r="R287" s="102">
        <f>ROUNDUP(COUNTIF(T287:U287,"&gt; 0")/2,0)</f>
        <v>0</v>
      </c>
      <c r="S287" s="17" t="str">
        <f>IF(R287=0,"-",IF(R287-X287&gt;8,M287/(8+X287),M287/R287))</f>
        <v>-</v>
      </c>
      <c r="T287" s="102" t="str">
        <f>IFERROR(VLOOKUP(D287,'Ласт турнир'!A$2:C$129,2,FALSE),"")</f>
        <v/>
      </c>
      <c r="U287" s="14">
        <f>IFERROR(VLOOKUP(D287,'Ласт турнир'!A$2:C$129,3,FALSE),0)</f>
        <v>0</v>
      </c>
      <c r="V287" s="176"/>
      <c r="W287" s="177" t="str">
        <f>IF(GP287=0," ",IF(GP287-V287=0," ",GP287-V287))</f>
        <v xml:space="preserve"> </v>
      </c>
      <c r="X287" s="178"/>
    </row>
    <row r="288" spans="3:24" x14ac:dyDescent="0.25">
      <c r="C288" s="168">
        <f>C287+1</f>
        <v>207</v>
      </c>
      <c r="D288" s="3" t="s">
        <v>261</v>
      </c>
      <c r="E288" s="7">
        <v>3.5</v>
      </c>
      <c r="F288" s="26" t="s">
        <v>807</v>
      </c>
      <c r="G288" s="29" t="str">
        <f>TEXT(E288,"0,0") &amp; F288</f>
        <v>3,5</v>
      </c>
      <c r="H288" s="2">
        <f>IF(M288&gt;0,1,0)</f>
        <v>0</v>
      </c>
      <c r="I288" s="2">
        <f>IF(F288="",E288,E288+0.1)</f>
        <v>3.5</v>
      </c>
      <c r="J288" s="12"/>
      <c r="K288" s="18" t="str">
        <f>IF(M288 &gt; 0, K287+1, "n/a")</f>
        <v>n/a</v>
      </c>
      <c r="L288" s="11" t="str">
        <f>IF(V288=0," ",IF(V288-K288=0," ",V288-K288))</f>
        <v xml:space="preserve"> </v>
      </c>
      <c r="M288" s="27">
        <f>U288</f>
        <v>0</v>
      </c>
      <c r="N288" s="13">
        <f>M288-X288</f>
        <v>0</v>
      </c>
      <c r="O288" s="14" t="str">
        <f>IF(SUMIF(T288:U288,"&lt;0")&lt;&gt;0,SUMIF(T288:U288,"&lt;0")*(-1)," ")</f>
        <v xml:space="preserve"> </v>
      </c>
      <c r="P288" s="15">
        <f>AB288+AD288+AF288+AH288+AJ288+AL288+AN288+AP288+AR288+AT288+AV288+AX288+AZ288+BB288+BD288+BF288+BH288+BJ288+BL288+BN288+BP288+BR288+BT288+BV288+BX288+BZ288+CB288+CD288+CF288+CH288+CJ288+CL288+CN288+CP288+CR288+CT288+CV288+CX288+CZ288+DB288+DD288+DF288+DH288+DJ288+DL288+DN288+DP288+DR288+DT288+DV288+DX288+DZ288+EB288+ED288+EF288+EH288+EJ288+EL288+EN288+EP288+ER288+ET288+EV288+EX288+EZ288+FB288+FD288+FF288+FH288+FJ288+FL288+FN288+FP288+FR288+FT288+FV288+FX288+FZ288+GB288+GD288+GF288</f>
        <v>0</v>
      </c>
      <c r="Q288" s="99">
        <f>P288-GO288</f>
        <v>0</v>
      </c>
      <c r="R288" s="102">
        <f>ROUNDUP(COUNTIF(T288:U288,"&gt; 0")/2,0)</f>
        <v>0</v>
      </c>
      <c r="S288" s="17" t="str">
        <f>IF(R288=0,"-",IF(R288-X288&gt;8,M288/(8+X288),M288/R288))</f>
        <v>-</v>
      </c>
      <c r="T288" s="102" t="str">
        <f>IFERROR(VLOOKUP(D288,'Ласт турнир'!A$2:C$129,2,FALSE),"")</f>
        <v/>
      </c>
      <c r="U288" s="14">
        <f>IFERROR(VLOOKUP(D288,'Ласт турнир'!A$2:C$129,3,FALSE),0)</f>
        <v>0</v>
      </c>
      <c r="V288" s="176"/>
      <c r="W288" s="177" t="str">
        <f>IF(GP288=0," ",IF(GP288-V288=0," ",GP288-V288))</f>
        <v xml:space="preserve"> </v>
      </c>
      <c r="X288" s="178"/>
    </row>
    <row r="289" spans="3:24" x14ac:dyDescent="0.25">
      <c r="C289" s="168">
        <f>C288+1</f>
        <v>208</v>
      </c>
      <c r="D289" s="3" t="s">
        <v>271</v>
      </c>
      <c r="E289" s="7">
        <v>3.5</v>
      </c>
      <c r="F289" s="26" t="s">
        <v>807</v>
      </c>
      <c r="G289" s="29" t="str">
        <f>TEXT(E289,"0,0") &amp; F289</f>
        <v>3,5</v>
      </c>
      <c r="H289" s="2">
        <f>IF(M289&gt;0,1,0)</f>
        <v>0</v>
      </c>
      <c r="I289" s="2">
        <f>IF(F289="",E289,E289+0.1)</f>
        <v>3.5</v>
      </c>
      <c r="J289" s="12"/>
      <c r="K289" s="18" t="str">
        <f>IF(M289 &gt; 0, K288+1, "n/a")</f>
        <v>n/a</v>
      </c>
      <c r="L289" s="11" t="str">
        <f>IF(V289=0," ",IF(V289-K289=0," ",V289-K289))</f>
        <v xml:space="preserve"> </v>
      </c>
      <c r="M289" s="27">
        <f>U289</f>
        <v>0</v>
      </c>
      <c r="N289" s="13">
        <f>M289-X289</f>
        <v>0</v>
      </c>
      <c r="O289" s="14" t="str">
        <f>IF(SUMIF(T289:U289,"&lt;0")&lt;&gt;0,SUMIF(T289:U289,"&lt;0")*(-1)," ")</f>
        <v xml:space="preserve"> </v>
      </c>
      <c r="P289" s="15">
        <f>AB289+AD289+AF289+AH289+AJ289+AL289+AN289+AP289+AR289+AT289+AV289+AX289+AZ289+BB289+BD289+BF289+BH289+BJ289+BL289+BN289+BP289+BR289+BT289+BV289+BX289+BZ289+CB289+CD289+CF289+CH289+CJ289+CL289+CN289+CP289+CR289+CT289+CV289+CX289+CZ289+DB289+DD289+DF289+DH289+DJ289+DL289+DN289+DP289+DR289+DT289+DV289+DX289+DZ289+EB289+ED289+EF289+EH289+EJ289+EL289+EN289+EP289+ER289+ET289+EV289+EX289+EZ289+FB289+FD289+FF289+FH289+FJ289+FL289+FN289+FP289+FR289+FT289+FV289+FX289+FZ289+GB289+GD289+GF289</f>
        <v>0</v>
      </c>
      <c r="Q289" s="99">
        <f>P289-GO289</f>
        <v>0</v>
      </c>
      <c r="R289" s="102">
        <f>ROUNDUP(COUNTIF(T289:U289,"&gt; 0")/2,0)</f>
        <v>0</v>
      </c>
      <c r="S289" s="17" t="str">
        <f>IF(R289=0,"-",IF(R289-X289&gt;8,M289/(8+X289),M289/R289))</f>
        <v>-</v>
      </c>
      <c r="T289" s="102" t="str">
        <f>IFERROR(VLOOKUP(D289,'Ласт турнир'!A$2:C$129,2,FALSE),"")</f>
        <v/>
      </c>
      <c r="U289" s="14">
        <f>IFERROR(VLOOKUP(D289,'Ласт турнир'!A$2:C$129,3,FALSE),0)</f>
        <v>0</v>
      </c>
      <c r="V289" s="176"/>
      <c r="W289" s="177" t="str">
        <f>IF(GP289=0," ",IF(GP289-V289=0," ",GP289-V289))</f>
        <v xml:space="preserve"> </v>
      </c>
      <c r="X289" s="178"/>
    </row>
    <row r="290" spans="3:24" x14ac:dyDescent="0.25">
      <c r="C290" s="168">
        <f>C289+1</f>
        <v>209</v>
      </c>
      <c r="D290" s="3" t="s">
        <v>360</v>
      </c>
      <c r="E290" s="7">
        <v>3.5</v>
      </c>
      <c r="F290" s="26" t="s">
        <v>807</v>
      </c>
      <c r="G290" s="29" t="str">
        <f>TEXT(E290,"0,0") &amp; F290</f>
        <v>3,5</v>
      </c>
      <c r="H290" s="2">
        <f>IF(M290&gt;0,1,0)</f>
        <v>0</v>
      </c>
      <c r="I290" s="2">
        <f>IF(F290="",E290,E290+0.1)</f>
        <v>3.5</v>
      </c>
      <c r="J290" s="12"/>
      <c r="K290" s="18" t="str">
        <f>IF(M290 &gt; 0, K289+1, "n/a")</f>
        <v>n/a</v>
      </c>
      <c r="L290" s="11" t="str">
        <f>IF(V290=0," ",IF(V290-K290=0," ",V290-K290))</f>
        <v xml:space="preserve"> </v>
      </c>
      <c r="M290" s="27">
        <f>U290</f>
        <v>0</v>
      </c>
      <c r="N290" s="13">
        <f>M290-X290</f>
        <v>0</v>
      </c>
      <c r="O290" s="14" t="str">
        <f>IF(SUMIF(T290:U290,"&lt;0")&lt;&gt;0,SUMIF(T290:U290,"&lt;0")*(-1)," ")</f>
        <v xml:space="preserve"> </v>
      </c>
      <c r="P290" s="15">
        <f>AB290+AD290+AF290+AH290+AJ290+AL290+AN290+AP290+AR290+AT290+AV290+AX290+AZ290+BB290+BD290+BF290+BH290+BJ290+BL290+BN290+BP290+BR290+BT290+BV290+BX290+BZ290+CB290+CD290+CF290+CH290+CJ290+CL290+CN290+CP290+CR290+CT290+CV290+CX290+CZ290+DB290+DD290+DF290+DH290+DJ290+DL290+DN290+DP290+DR290+DT290+DV290+DX290+DZ290+EB290+ED290+EF290+EH290+EJ290+EL290+EN290+EP290+ER290+ET290+EV290+EX290+EZ290+FB290+FD290+FF290+FH290+FJ290+FL290+FN290+FP290+FR290+FT290+FV290+FX290+FZ290+GB290+GD290+GF290</f>
        <v>0</v>
      </c>
      <c r="Q290" s="99">
        <f>P290-GO290</f>
        <v>0</v>
      </c>
      <c r="R290" s="102">
        <f>ROUNDUP(COUNTIF(T290:U290,"&gt; 0")/2,0)</f>
        <v>0</v>
      </c>
      <c r="S290" s="17" t="str">
        <f>IF(R290=0,"-",IF(R290-X290&gt;8,M290/(8+X290),M290/R290))</f>
        <v>-</v>
      </c>
      <c r="T290" s="102" t="str">
        <f>IFERROR(VLOOKUP(D290,'Ласт турнир'!A$2:C$129,2,FALSE),"")</f>
        <v/>
      </c>
      <c r="U290" s="14">
        <f>IFERROR(VLOOKUP(D290,'Ласт турнир'!A$2:C$129,3,FALSE),0)</f>
        <v>0</v>
      </c>
      <c r="V290" s="176"/>
      <c r="W290" s="177" t="str">
        <f>IF(GP290=0," ",IF(GP290-V290=0," ",GP290-V290))</f>
        <v xml:space="preserve"> </v>
      </c>
      <c r="X290" s="178"/>
    </row>
    <row r="291" spans="3:24" x14ac:dyDescent="0.25">
      <c r="C291" s="168">
        <f>C290+1</f>
        <v>210</v>
      </c>
      <c r="D291" s="3" t="s">
        <v>254</v>
      </c>
      <c r="E291" s="7">
        <v>3.5</v>
      </c>
      <c r="F291" s="26" t="s">
        <v>807</v>
      </c>
      <c r="G291" s="29" t="str">
        <f>TEXT(E291,"0,0") &amp; F291</f>
        <v>3,5</v>
      </c>
      <c r="H291" s="2">
        <f>IF(M291&gt;0,1,0)</f>
        <v>0</v>
      </c>
      <c r="I291" s="2">
        <f>IF(F291="",E291,E291+0.1)</f>
        <v>3.5</v>
      </c>
      <c r="J291" s="12"/>
      <c r="K291" s="18" t="str">
        <f>IF(M291 &gt; 0, K290+1, "n/a")</f>
        <v>n/a</v>
      </c>
      <c r="L291" s="11" t="str">
        <f>IF(V291=0," ",IF(V291-K291=0," ",V291-K291))</f>
        <v xml:space="preserve"> </v>
      </c>
      <c r="M291" s="27">
        <f>U291</f>
        <v>0</v>
      </c>
      <c r="N291" s="13">
        <f>M291-X291</f>
        <v>0</v>
      </c>
      <c r="O291" s="14" t="str">
        <f>IF(SUMIF(T291:U291,"&lt;0")&lt;&gt;0,SUMIF(T291:U291,"&lt;0")*(-1)," ")</f>
        <v xml:space="preserve"> </v>
      </c>
      <c r="P291" s="15">
        <f>AB291+AD291+AF291+AH291+AJ291+AL291+AN291+AP291+AR291+AT291+AV291+AX291+AZ291+BB291+BD291+BF291+BH291+BJ291+BL291+BN291+BP291+BR291+BT291+BV291+BX291+BZ291+CB291+CD291+CF291+CH291+CJ291+CL291+CN291+CP291+CR291+CT291+CV291+CX291+CZ291+DB291+DD291+DF291+DH291+DJ291+DL291+DN291+DP291+DR291+DT291+DV291+DX291+DZ291+EB291+ED291+EF291+EH291+EJ291+EL291+EN291+EP291+ER291+ET291+EV291+EX291+EZ291+FB291+FD291+FF291+FH291+FJ291+FL291+FN291+FP291+FR291+FT291+FV291+FX291+FZ291+GB291+GD291+GF291</f>
        <v>0</v>
      </c>
      <c r="Q291" s="99">
        <f>P291-GO291</f>
        <v>0</v>
      </c>
      <c r="R291" s="102">
        <f>ROUNDUP(COUNTIF(T291:U291,"&gt; 0")/2,0)</f>
        <v>0</v>
      </c>
      <c r="S291" s="17" t="str">
        <f>IF(R291=0,"-",IF(R291-X291&gt;8,M291/(8+X291),M291/R291))</f>
        <v>-</v>
      </c>
      <c r="T291" s="102" t="str">
        <f>IFERROR(VLOOKUP(D291,'Ласт турнир'!A$2:C$129,2,FALSE),"")</f>
        <v/>
      </c>
      <c r="U291" s="14">
        <f>IFERROR(VLOOKUP(D291,'Ласт турнир'!A$2:C$129,3,FALSE),0)</f>
        <v>0</v>
      </c>
      <c r="V291" s="176"/>
      <c r="W291" s="177" t="str">
        <f>IF(GP291=0," ",IF(GP291-V291=0," ",GP291-V291))</f>
        <v xml:space="preserve"> </v>
      </c>
      <c r="X291" s="178"/>
    </row>
    <row r="292" spans="3:24" x14ac:dyDescent="0.25">
      <c r="C292" s="168">
        <f>C291+1</f>
        <v>211</v>
      </c>
      <c r="D292" s="3" t="s">
        <v>224</v>
      </c>
      <c r="E292" s="7">
        <v>3.5</v>
      </c>
      <c r="F292" s="26" t="s">
        <v>807</v>
      </c>
      <c r="G292" s="29" t="str">
        <f>TEXT(E292,"0,0") &amp; F292</f>
        <v>3,5</v>
      </c>
      <c r="H292" s="2">
        <f>IF(M292&gt;0,1,0)</f>
        <v>0</v>
      </c>
      <c r="I292" s="2">
        <f>IF(F292="",E292,E292+0.1)</f>
        <v>3.5</v>
      </c>
      <c r="J292" s="12"/>
      <c r="K292" s="18" t="str">
        <f>IF(M292 &gt; 0, K291+1, "n/a")</f>
        <v>n/a</v>
      </c>
      <c r="L292" s="11" t="str">
        <f>IF(V292=0," ",IF(V292-K292=0," ",V292-K292))</f>
        <v xml:space="preserve"> </v>
      </c>
      <c r="M292" s="27">
        <f>U292</f>
        <v>0</v>
      </c>
      <c r="N292" s="13">
        <f>M292-X292</f>
        <v>0</v>
      </c>
      <c r="O292" s="14" t="str">
        <f>IF(SUMIF(T292:U292,"&lt;0")&lt;&gt;0,SUMIF(T292:U292,"&lt;0")*(-1)," ")</f>
        <v xml:space="preserve"> </v>
      </c>
      <c r="P292" s="15">
        <f>AB292+AD292+AF292+AH292+AJ292+AL292+AN292+AP292+AR292+AT292+AV292+AX292+AZ292+BB292+BD292+BF292+BH292+BJ292+BL292+BN292+BP292+BR292+BT292+BV292+BX292+BZ292+CB292+CD292+CF292+CH292+CJ292+CL292+CN292+CP292+CR292+CT292+CV292+CX292+CZ292+DB292+DD292+DF292+DH292+DJ292+DL292+DN292+DP292+DR292+DT292+DV292+DX292+DZ292+EB292+ED292+EF292+EH292+EJ292+EL292+EN292+EP292+ER292+ET292+EV292+EX292+EZ292+FB292+FD292+FF292+FH292+FJ292+FL292+FN292+FP292+FR292+FT292+FV292+FX292+FZ292+GB292+GD292+GF292</f>
        <v>0</v>
      </c>
      <c r="Q292" s="99">
        <f>P292-GO292</f>
        <v>0</v>
      </c>
      <c r="R292" s="102">
        <f>ROUNDUP(COUNTIF(T292:U292,"&gt; 0")/2,0)</f>
        <v>0</v>
      </c>
      <c r="S292" s="17" t="str">
        <f>IF(R292=0,"-",IF(R292-X292&gt;8,M292/(8+X292),M292/R292))</f>
        <v>-</v>
      </c>
      <c r="T292" s="102" t="str">
        <f>IFERROR(VLOOKUP(D292,'Ласт турнир'!A$2:C$129,2,FALSE),"")</f>
        <v/>
      </c>
      <c r="U292" s="14">
        <f>IFERROR(VLOOKUP(D292,'Ласт турнир'!A$2:C$129,3,FALSE),0)</f>
        <v>0</v>
      </c>
      <c r="V292" s="176"/>
      <c r="W292" s="177" t="str">
        <f>IF(GP292=0," ",IF(GP292-V292=0," ",GP292-V292))</f>
        <v xml:space="preserve"> </v>
      </c>
      <c r="X292" s="178"/>
    </row>
    <row r="293" spans="3:24" x14ac:dyDescent="0.25">
      <c r="C293" s="168">
        <f>C292+1</f>
        <v>212</v>
      </c>
      <c r="D293" s="3" t="s">
        <v>324</v>
      </c>
      <c r="E293" s="7">
        <v>3.5</v>
      </c>
      <c r="F293" s="26" t="s">
        <v>807</v>
      </c>
      <c r="G293" s="29" t="str">
        <f>TEXT(E293,"0,0") &amp; F293</f>
        <v>3,5</v>
      </c>
      <c r="H293" s="2">
        <f>IF(M293&gt;0,1,0)</f>
        <v>0</v>
      </c>
      <c r="I293" s="2">
        <f>IF(F293="",E293,E293+0.1)</f>
        <v>3.5</v>
      </c>
      <c r="J293" s="12"/>
      <c r="K293" s="18" t="str">
        <f>IF(M293 &gt; 0, K292+1, "n/a")</f>
        <v>n/a</v>
      </c>
      <c r="L293" s="11" t="str">
        <f>IF(V293=0," ",IF(V293-K293=0," ",V293-K293))</f>
        <v xml:space="preserve"> </v>
      </c>
      <c r="M293" s="27">
        <f>U293</f>
        <v>0</v>
      </c>
      <c r="N293" s="13">
        <f>M293-X293</f>
        <v>0</v>
      </c>
      <c r="O293" s="14" t="str">
        <f>IF(SUMIF(T293:U293,"&lt;0")&lt;&gt;0,SUMIF(T293:U293,"&lt;0")*(-1)," ")</f>
        <v xml:space="preserve"> </v>
      </c>
      <c r="P293" s="15">
        <f>AB293+AD293+AF293+AH293+AJ293+AL293+AN293+AP293+AR293+AT293+AV293+AX293+AZ293+BB293+BD293+BF293+BH293+BJ293+BL293+BN293+BP293+BR293+BT293+BV293+BX293+BZ293+CB293+CD293+CF293+CH293+CJ293+CL293+CN293+CP293+CR293+CT293+CV293+CX293+CZ293+DB293+DD293+DF293+DH293+DJ293+DL293+DN293+DP293+DR293+DT293+DV293+DX293+DZ293+EB293+ED293+EF293+EH293+EJ293+EL293+EN293+EP293+ER293+ET293+EV293+EX293+EZ293+FB293+FD293+FF293+FH293+FJ293+FL293+FN293+FP293+FR293+FT293+FV293+FX293+FZ293+GB293+GD293+GF293</f>
        <v>0</v>
      </c>
      <c r="Q293" s="99">
        <f>P293-GO293</f>
        <v>0</v>
      </c>
      <c r="R293" s="102">
        <f>ROUNDUP(COUNTIF(T293:U293,"&gt; 0")/2,0)</f>
        <v>0</v>
      </c>
      <c r="S293" s="17" t="str">
        <f>IF(R293=0,"-",IF(R293-X293&gt;8,M293/(8+X293),M293/R293))</f>
        <v>-</v>
      </c>
      <c r="T293" s="102" t="str">
        <f>IFERROR(VLOOKUP(D293,'Ласт турнир'!A$2:C$129,2,FALSE),"")</f>
        <v/>
      </c>
      <c r="U293" s="14">
        <f>IFERROR(VLOOKUP(D293,'Ласт турнир'!A$2:C$129,3,FALSE),0)</f>
        <v>0</v>
      </c>
      <c r="V293" s="176"/>
      <c r="W293" s="177" t="str">
        <f>IF(GP293=0," ",IF(GP293-V293=0," ",GP293-V293))</f>
        <v xml:space="preserve"> </v>
      </c>
      <c r="X293" s="178"/>
    </row>
    <row r="294" spans="3:24" x14ac:dyDescent="0.25">
      <c r="C294" s="168">
        <f>C293+1</f>
        <v>213</v>
      </c>
      <c r="D294" s="3" t="s">
        <v>183</v>
      </c>
      <c r="E294" s="7">
        <v>3.5</v>
      </c>
      <c r="F294" s="26" t="s">
        <v>807</v>
      </c>
      <c r="G294" s="29" t="str">
        <f>TEXT(E294,"0,0") &amp; F294</f>
        <v>3,5</v>
      </c>
      <c r="H294" s="2">
        <f>IF(M294&gt;0,1,0)</f>
        <v>0</v>
      </c>
      <c r="I294" s="2">
        <f>IF(F294="",E294,E294+0.1)</f>
        <v>3.5</v>
      </c>
      <c r="J294" s="12"/>
      <c r="K294" s="18" t="str">
        <f>IF(M294 &gt; 0, K293+1, "n/a")</f>
        <v>n/a</v>
      </c>
      <c r="L294" s="11" t="str">
        <f>IF(V294=0," ",IF(V294-K294=0," ",V294-K294))</f>
        <v xml:space="preserve"> </v>
      </c>
      <c r="M294" s="27">
        <f>U294</f>
        <v>0</v>
      </c>
      <c r="N294" s="13">
        <f>M294-X294</f>
        <v>0</v>
      </c>
      <c r="O294" s="14" t="str">
        <f>IF(SUMIF(T294:U294,"&lt;0")&lt;&gt;0,SUMIF(T294:U294,"&lt;0")*(-1)," ")</f>
        <v xml:space="preserve"> </v>
      </c>
      <c r="P294" s="15">
        <f>AB294+AD294+AF294+AH294+AJ294+AL294+AN294+AP294+AR294+AT294+AV294+AX294+AZ294+BB294+BD294+BF294+BH294+BJ294+BL294+BN294+BP294+BR294+BT294+BV294+BX294+BZ294+CB294+CD294+CF294+CH294+CJ294+CL294+CN294+CP294+CR294+CT294+CV294+CX294+CZ294+DB294+DD294+DF294+DH294+DJ294+DL294+DN294+DP294+DR294+DT294+DV294+DX294+DZ294+EB294+ED294+EF294+EH294+EJ294+EL294+EN294+EP294+ER294+ET294+EV294+EX294+EZ294+FB294+FD294+FF294+FH294+FJ294+FL294+FN294+FP294+FR294+FT294+FV294+FX294+FZ294+GB294+GD294+GF294</f>
        <v>0</v>
      </c>
      <c r="Q294" s="99">
        <f>P294-GO294</f>
        <v>0</v>
      </c>
      <c r="R294" s="102">
        <f>ROUNDUP(COUNTIF(T294:U294,"&gt; 0")/2,0)</f>
        <v>0</v>
      </c>
      <c r="S294" s="17" t="str">
        <f>IF(R294=0,"-",IF(R294-X294&gt;8,M294/(8+X294),M294/R294))</f>
        <v>-</v>
      </c>
      <c r="T294" s="102" t="str">
        <f>IFERROR(VLOOKUP(D294,'Ласт турнир'!A$2:C$129,2,FALSE),"")</f>
        <v/>
      </c>
      <c r="U294" s="14">
        <f>IFERROR(VLOOKUP(D294,'Ласт турнир'!A$2:C$129,3,FALSE),0)</f>
        <v>0</v>
      </c>
      <c r="V294" s="176"/>
      <c r="W294" s="177" t="str">
        <f>IF(GP294=0," ",IF(GP294-V294=0," ",GP294-V294))</f>
        <v xml:space="preserve"> </v>
      </c>
      <c r="X294" s="178"/>
    </row>
    <row r="295" spans="3:24" x14ac:dyDescent="0.25">
      <c r="C295" s="168">
        <f>C294+1</f>
        <v>214</v>
      </c>
      <c r="D295" s="3" t="s">
        <v>274</v>
      </c>
      <c r="E295" s="7">
        <v>3.5</v>
      </c>
      <c r="F295" s="26" t="s">
        <v>807</v>
      </c>
      <c r="G295" s="29" t="str">
        <f>TEXT(E295,"0,0") &amp; F295</f>
        <v>3,5</v>
      </c>
      <c r="H295" s="2">
        <f>IF(M295&gt;0,1,0)</f>
        <v>0</v>
      </c>
      <c r="I295" s="2">
        <f>IF(F295="",E295,E295+0.1)</f>
        <v>3.5</v>
      </c>
      <c r="J295" s="12"/>
      <c r="K295" s="18" t="str">
        <f>IF(M295 &gt; 0, K294+1, "n/a")</f>
        <v>n/a</v>
      </c>
      <c r="L295" s="11" t="str">
        <f>IF(V295=0," ",IF(V295-K295=0," ",V295-K295))</f>
        <v xml:space="preserve"> </v>
      </c>
      <c r="M295" s="27">
        <f>U295</f>
        <v>0</v>
      </c>
      <c r="N295" s="13">
        <f>M295-X295</f>
        <v>0</v>
      </c>
      <c r="O295" s="14" t="str">
        <f>IF(SUMIF(T295:U295,"&lt;0")&lt;&gt;0,SUMIF(T295:U295,"&lt;0")*(-1)," ")</f>
        <v xml:space="preserve"> </v>
      </c>
      <c r="P295" s="15">
        <f>AB295+AD295+AF295+AH295+AJ295+AL295+AN295+AP295+AR295+AT295+AV295+AX295+AZ295+BB295+BD295+BF295+BH295+BJ295+BL295+BN295+BP295+BR295+BT295+BV295+BX295+BZ295+CB295+CD295+CF295+CH295+CJ295+CL295+CN295+CP295+CR295+CT295+CV295+CX295+CZ295+DB295+DD295+DF295+DH295+DJ295+DL295+DN295+DP295+DR295+DT295+DV295+DX295+DZ295+EB295+ED295+EF295+EH295+EJ295+EL295+EN295+EP295+ER295+ET295+EV295+EX295+EZ295+FB295+FD295+FF295+FH295+FJ295+FL295+FN295+FP295+FR295+FT295+FV295+FX295+FZ295+GB295+GD295+GF295</f>
        <v>0</v>
      </c>
      <c r="Q295" s="99">
        <f>P295-GO295</f>
        <v>0</v>
      </c>
      <c r="R295" s="102">
        <f>ROUNDUP(COUNTIF(T295:U295,"&gt; 0")/2,0)</f>
        <v>0</v>
      </c>
      <c r="S295" s="17" t="str">
        <f>IF(R295=0,"-",IF(R295-X295&gt;8,M295/(8+X295),M295/R295))</f>
        <v>-</v>
      </c>
      <c r="T295" s="102" t="str">
        <f>IFERROR(VLOOKUP(D295,'Ласт турнир'!A$2:C$129,2,FALSE),"")</f>
        <v/>
      </c>
      <c r="U295" s="14">
        <f>IFERROR(VLOOKUP(D295,'Ласт турнир'!A$2:C$129,3,FALSE),0)</f>
        <v>0</v>
      </c>
      <c r="V295" s="176"/>
      <c r="W295" s="177" t="str">
        <f>IF(GP295=0," ",IF(GP295-V295=0," ",GP295-V295))</f>
        <v xml:space="preserve"> </v>
      </c>
      <c r="X295" s="178"/>
    </row>
    <row r="296" spans="3:24" x14ac:dyDescent="0.25">
      <c r="C296" s="168">
        <f>C295+1</f>
        <v>215</v>
      </c>
      <c r="D296" s="3" t="s">
        <v>169</v>
      </c>
      <c r="E296" s="7">
        <v>3.5</v>
      </c>
      <c r="F296" s="26" t="s">
        <v>807</v>
      </c>
      <c r="G296" s="29" t="str">
        <f>TEXT(E296,"0,0") &amp; F296</f>
        <v>3,5</v>
      </c>
      <c r="H296" s="2">
        <f>IF(M296&gt;0,1,0)</f>
        <v>0</v>
      </c>
      <c r="I296" s="2">
        <f>IF(F296="",E296,E296+0.1)</f>
        <v>3.5</v>
      </c>
      <c r="J296" s="12"/>
      <c r="K296" s="18" t="str">
        <f>IF(M296 &gt; 0, K295+1, "n/a")</f>
        <v>n/a</v>
      </c>
      <c r="L296" s="11" t="str">
        <f>IF(V296=0," ",IF(V296-K296=0," ",V296-K296))</f>
        <v xml:space="preserve"> </v>
      </c>
      <c r="M296" s="27">
        <f>U296</f>
        <v>0</v>
      </c>
      <c r="N296" s="13">
        <f>M296-X296</f>
        <v>0</v>
      </c>
      <c r="O296" s="14" t="str">
        <f>IF(SUMIF(T296:U296,"&lt;0")&lt;&gt;0,SUMIF(T296:U296,"&lt;0")*(-1)," ")</f>
        <v xml:space="preserve"> </v>
      </c>
      <c r="P296" s="15">
        <f>AB296+AD296+AF296+AH296+AJ296+AL296+AN296+AP296+AR296+AT296+AV296+AX296+AZ296+BB296+BD296+BF296+BH296+BJ296+BL296+BN296+BP296+BR296+BT296+BV296+BX296+BZ296+CB296+CD296+CF296+CH296+CJ296+CL296+CN296+CP296+CR296+CT296+CV296+CX296+CZ296+DB296+DD296+DF296+DH296+DJ296+DL296+DN296+DP296+DR296+DT296+DV296+DX296+DZ296+EB296+ED296+EF296+EH296+EJ296+EL296+EN296+EP296+ER296+ET296+EV296+EX296+EZ296+FB296+FD296+FF296+FH296+FJ296+FL296+FN296+FP296+FR296+FT296+FV296+FX296+FZ296+GB296+GD296+GF296</f>
        <v>0</v>
      </c>
      <c r="Q296" s="99">
        <f>P296-GO296</f>
        <v>0</v>
      </c>
      <c r="R296" s="102">
        <f>ROUNDUP(COUNTIF(T296:U296,"&gt; 0")/2,0)</f>
        <v>0</v>
      </c>
      <c r="S296" s="17" t="str">
        <f>IF(R296=0,"-",IF(R296-X296&gt;8,M296/(8+X296),M296/R296))</f>
        <v>-</v>
      </c>
      <c r="T296" s="102" t="str">
        <f>IFERROR(VLOOKUP(D296,'Ласт турнир'!A$2:C$129,2,FALSE),"")</f>
        <v/>
      </c>
      <c r="U296" s="14">
        <f>IFERROR(VLOOKUP(D296,'Ласт турнир'!A$2:C$129,3,FALSE),0)</f>
        <v>0</v>
      </c>
      <c r="V296" s="176"/>
      <c r="W296" s="177" t="str">
        <f>IF(GP296=0," ",IF(GP296-V296=0," ",GP296-V296))</f>
        <v xml:space="preserve"> </v>
      </c>
      <c r="X296" s="178"/>
    </row>
    <row r="297" spans="3:24" x14ac:dyDescent="0.25">
      <c r="C297" s="168">
        <f>C296+1</f>
        <v>216</v>
      </c>
      <c r="D297" s="3" t="s">
        <v>275</v>
      </c>
      <c r="E297" s="7">
        <v>3.5</v>
      </c>
      <c r="F297" s="26" t="s">
        <v>807</v>
      </c>
      <c r="G297" s="29" t="str">
        <f>TEXT(E297,"0,0") &amp; F297</f>
        <v>3,5</v>
      </c>
      <c r="H297" s="2">
        <f>IF(M297&gt;0,1,0)</f>
        <v>0</v>
      </c>
      <c r="I297" s="2">
        <f>IF(F297="",E297,E297+0.1)</f>
        <v>3.5</v>
      </c>
      <c r="J297" s="12"/>
      <c r="K297" s="18" t="str">
        <f>IF(M297 &gt; 0, K296+1, "n/a")</f>
        <v>n/a</v>
      </c>
      <c r="L297" s="11" t="str">
        <f>IF(V297=0," ",IF(V297-K297=0," ",V297-K297))</f>
        <v xml:space="preserve"> </v>
      </c>
      <c r="M297" s="27">
        <f>U297</f>
        <v>0</v>
      </c>
      <c r="N297" s="13">
        <f>M297-X297</f>
        <v>0</v>
      </c>
      <c r="O297" s="14" t="str">
        <f>IF(SUMIF(T297:U297,"&lt;0")&lt;&gt;0,SUMIF(T297:U297,"&lt;0")*(-1)," ")</f>
        <v xml:space="preserve"> </v>
      </c>
      <c r="P297" s="15">
        <f>AB297+AD297+AF297+AH297+AJ297+AL297+AN297+AP297+AR297+AT297+AV297+AX297+AZ297+BB297+BD297+BF297+BH297+BJ297+BL297+BN297+BP297+BR297+BT297+BV297+BX297+BZ297+CB297+CD297+CF297+CH297+CJ297+CL297+CN297+CP297+CR297+CT297+CV297+CX297+CZ297+DB297+DD297+DF297+DH297+DJ297+DL297+DN297+DP297+DR297+DT297+DV297+DX297+DZ297+EB297+ED297+EF297+EH297+EJ297+EL297+EN297+EP297+ER297+ET297+EV297+EX297+EZ297+FB297+FD297+FF297+FH297+FJ297+FL297+FN297+FP297+FR297+FT297+FV297+FX297+FZ297+GB297+GD297+GF297</f>
        <v>0</v>
      </c>
      <c r="Q297" s="99">
        <f>P297-GO297</f>
        <v>0</v>
      </c>
      <c r="R297" s="102">
        <f>ROUNDUP(COUNTIF(T297:U297,"&gt; 0")/2,0)</f>
        <v>0</v>
      </c>
      <c r="S297" s="17" t="str">
        <f>IF(R297=0,"-",IF(R297-X297&gt;8,M297/(8+X297),M297/R297))</f>
        <v>-</v>
      </c>
      <c r="T297" s="102" t="str">
        <f>IFERROR(VLOOKUP(D297,'Ласт турнир'!A$2:C$129,2,FALSE),"")</f>
        <v/>
      </c>
      <c r="U297" s="14">
        <f>IFERROR(VLOOKUP(D297,'Ласт турнир'!A$2:C$129,3,FALSE),0)</f>
        <v>0</v>
      </c>
      <c r="V297" s="176"/>
      <c r="W297" s="177" t="str">
        <f>IF(GP297=0," ",IF(GP297-V297=0," ",GP297-V297))</f>
        <v xml:space="preserve"> </v>
      </c>
      <c r="X297" s="178"/>
    </row>
    <row r="298" spans="3:24" x14ac:dyDescent="0.25">
      <c r="C298" s="168">
        <f>C297+1</f>
        <v>217</v>
      </c>
      <c r="D298" s="3" t="s">
        <v>276</v>
      </c>
      <c r="E298" s="7">
        <v>3.5</v>
      </c>
      <c r="F298" s="26" t="s">
        <v>807</v>
      </c>
      <c r="G298" s="29" t="str">
        <f>TEXT(E298,"0,0") &amp; F298</f>
        <v>3,5</v>
      </c>
      <c r="H298" s="2">
        <f>IF(M298&gt;0,1,0)</f>
        <v>0</v>
      </c>
      <c r="I298" s="2">
        <f>IF(F298="",E298,E298+0.1)</f>
        <v>3.5</v>
      </c>
      <c r="J298" s="12"/>
      <c r="K298" s="18" t="str">
        <f>IF(M298 &gt; 0, K297+1, "n/a")</f>
        <v>n/a</v>
      </c>
      <c r="L298" s="11" t="str">
        <f>IF(V298=0," ",IF(V298-K298=0," ",V298-K298))</f>
        <v xml:space="preserve"> </v>
      </c>
      <c r="M298" s="27">
        <f>U298</f>
        <v>0</v>
      </c>
      <c r="N298" s="13">
        <f>M298-X298</f>
        <v>0</v>
      </c>
      <c r="O298" s="14" t="str">
        <f>IF(SUMIF(T298:U298,"&lt;0")&lt;&gt;0,SUMIF(T298:U298,"&lt;0")*(-1)," ")</f>
        <v xml:space="preserve"> </v>
      </c>
      <c r="P298" s="15">
        <f>AB298+AD298+AF298+AH298+AJ298+AL298+AN298+AP298+AR298+AT298+AV298+AX298+AZ298+BB298+BD298+BF298+BH298+BJ298+BL298+BN298+BP298+BR298+BT298+BV298+BX298+BZ298+CB298+CD298+CF298+CH298+CJ298+CL298+CN298+CP298+CR298+CT298+CV298+CX298+CZ298+DB298+DD298+DF298+DH298+DJ298+DL298+DN298+DP298+DR298+DT298+DV298+DX298+DZ298+EB298+ED298+EF298+EH298+EJ298+EL298+EN298+EP298+ER298+ET298+EV298+EX298+EZ298+FB298+FD298+FF298+FH298+FJ298+FL298+FN298+FP298+FR298+FT298+FV298+FX298+FZ298+GB298+GD298+GF298</f>
        <v>0</v>
      </c>
      <c r="Q298" s="99">
        <f>P298-GO298</f>
        <v>0</v>
      </c>
      <c r="R298" s="102">
        <f>ROUNDUP(COUNTIF(T298:U298,"&gt; 0")/2,0)</f>
        <v>0</v>
      </c>
      <c r="S298" s="17" t="str">
        <f>IF(R298=0,"-",IF(R298-X298&gt;8,M298/(8+X298),M298/R298))</f>
        <v>-</v>
      </c>
      <c r="T298" s="102" t="str">
        <f>IFERROR(VLOOKUP(D298,'Ласт турнир'!A$2:C$129,2,FALSE),"")</f>
        <v/>
      </c>
      <c r="U298" s="14">
        <f>IFERROR(VLOOKUP(D298,'Ласт турнир'!A$2:C$129,3,FALSE),0)</f>
        <v>0</v>
      </c>
      <c r="V298" s="176"/>
      <c r="W298" s="177" t="str">
        <f>IF(GP298=0," ",IF(GP298-V298=0," ",GP298-V298))</f>
        <v xml:space="preserve"> </v>
      </c>
      <c r="X298" s="178"/>
    </row>
    <row r="299" spans="3:24" x14ac:dyDescent="0.25">
      <c r="C299" s="168">
        <f>C298+1</f>
        <v>218</v>
      </c>
      <c r="D299" s="3" t="s">
        <v>565</v>
      </c>
      <c r="E299" s="7">
        <v>3.5</v>
      </c>
      <c r="F299" s="26" t="s">
        <v>807</v>
      </c>
      <c r="G299" s="29" t="str">
        <f>TEXT(E299,"0,0") &amp; F299</f>
        <v>3,5</v>
      </c>
      <c r="H299" s="2">
        <f>IF(M299&gt;0,1,0)</f>
        <v>0</v>
      </c>
      <c r="I299" s="2">
        <f>IF(F299="",E299,E299+0.1)</f>
        <v>3.5</v>
      </c>
      <c r="J299" s="12"/>
      <c r="K299" s="18" t="str">
        <f>IF(M299 &gt; 0, K298+1, "n/a")</f>
        <v>n/a</v>
      </c>
      <c r="L299" s="11" t="str">
        <f>IF(V299=0," ",IF(V299-K299=0," ",V299-K299))</f>
        <v xml:space="preserve"> </v>
      </c>
      <c r="M299" s="27">
        <f>U299</f>
        <v>0</v>
      </c>
      <c r="N299" s="13">
        <f>M299-X299</f>
        <v>0</v>
      </c>
      <c r="O299" s="14" t="str">
        <f>IF(SUMIF(T299:U299,"&lt;0")&lt;&gt;0,SUMIF(T299:U299,"&lt;0")*(-1)," ")</f>
        <v xml:space="preserve"> </v>
      </c>
      <c r="P299" s="15">
        <f>AB299+AD299+AF299+AH299+AJ299+AL299+AN299+AP299+AR299+AT299+AV299+AX299+AZ299+BB299+BD299+BF299+BH299+BJ299+BL299+BN299+BP299+BR299+BT299+BV299+BX299+BZ299+CB299+CD299+CF299+CH299+CJ299+CL299+CN299+CP299+CR299+CT299+CV299+CX299+CZ299+DB299+DD299+DF299+DH299+DJ299+DL299+DN299+DP299+DR299+DT299+DV299+DX299+DZ299+EB299+ED299+EF299+EH299+EJ299+EL299+EN299+EP299+ER299+ET299+EV299+EX299+EZ299+FB299+FD299+FF299+FH299+FJ299+FL299+FN299+FP299+FR299+FT299+FV299+FX299+FZ299+GB299+GD299+GF299</f>
        <v>0</v>
      </c>
      <c r="Q299" s="99">
        <f>P299-GO299</f>
        <v>0</v>
      </c>
      <c r="R299" s="102">
        <f>ROUNDUP(COUNTIF(T299:U299,"&gt; 0")/2,0)</f>
        <v>0</v>
      </c>
      <c r="S299" s="17" t="str">
        <f>IF(R299=0,"-",IF(R299-X299&gt;8,M299/(8+X299),M299/R299))</f>
        <v>-</v>
      </c>
      <c r="T299" s="102" t="str">
        <f>IFERROR(VLOOKUP(D299,'Ласт турнир'!A$2:C$129,2,FALSE),"")</f>
        <v/>
      </c>
      <c r="U299" s="14">
        <f>IFERROR(VLOOKUP(D299,'Ласт турнир'!A$2:C$129,3,FALSE),0)</f>
        <v>0</v>
      </c>
      <c r="V299" s="176"/>
      <c r="W299" s="177" t="str">
        <f>IF(GP299=0," ",IF(GP299-V299=0," ",GP299-V299))</f>
        <v xml:space="preserve"> </v>
      </c>
      <c r="X299" s="178"/>
    </row>
    <row r="300" spans="3:24" x14ac:dyDescent="0.25">
      <c r="C300" s="168">
        <f>C299+1</f>
        <v>219</v>
      </c>
      <c r="D300" s="3" t="s">
        <v>277</v>
      </c>
      <c r="E300" s="7">
        <v>3.5</v>
      </c>
      <c r="F300" s="26" t="s">
        <v>807</v>
      </c>
      <c r="G300" s="29" t="str">
        <f>TEXT(E300,"0,0") &amp; F300</f>
        <v>3,5</v>
      </c>
      <c r="H300" s="2">
        <f>IF(M300&gt;0,1,0)</f>
        <v>0</v>
      </c>
      <c r="I300" s="2">
        <f>IF(F300="",E300,E300+0.1)</f>
        <v>3.5</v>
      </c>
      <c r="J300" s="12"/>
      <c r="K300" s="18" t="str">
        <f>IF(M300 &gt; 0, K299+1, "n/a")</f>
        <v>n/a</v>
      </c>
      <c r="L300" s="11" t="str">
        <f>IF(V300=0," ",IF(V300-K300=0," ",V300-K300))</f>
        <v xml:space="preserve"> </v>
      </c>
      <c r="M300" s="27">
        <f>U300</f>
        <v>0</v>
      </c>
      <c r="N300" s="13">
        <f>M300-X300</f>
        <v>0</v>
      </c>
      <c r="O300" s="14" t="str">
        <f>IF(SUMIF(T300:U300,"&lt;0")&lt;&gt;0,SUMIF(T300:U300,"&lt;0")*(-1)," ")</f>
        <v xml:space="preserve"> </v>
      </c>
      <c r="P300" s="15">
        <f>AB300+AD300+AF300+AH300+AJ300+AL300+AN300+AP300+AR300+AT300+AV300+AX300+AZ300+BB300+BD300+BF300+BH300+BJ300+BL300+BN300+BP300+BR300+BT300+BV300+BX300+BZ300+CB300+CD300+CF300+CH300+CJ300+CL300+CN300+CP300+CR300+CT300+CV300+CX300+CZ300+DB300+DD300+DF300+DH300+DJ300+DL300+DN300+DP300+DR300+DT300+DV300+DX300+DZ300+EB300+ED300+EF300+EH300+EJ300+EL300+EN300+EP300+ER300+ET300+EV300+EX300+EZ300+FB300+FD300+FF300+FH300+FJ300+FL300+FN300+FP300+FR300+FT300+FV300+FX300+FZ300+GB300+GD300+GF300</f>
        <v>0</v>
      </c>
      <c r="Q300" s="99">
        <f>P300-GO300</f>
        <v>0</v>
      </c>
      <c r="R300" s="102">
        <f>ROUNDUP(COUNTIF(T300:U300,"&gt; 0")/2,0)</f>
        <v>0</v>
      </c>
      <c r="S300" s="17" t="str">
        <f>IF(R300=0,"-",IF(R300-X300&gt;8,M300/(8+X300),M300/R300))</f>
        <v>-</v>
      </c>
      <c r="T300" s="102" t="str">
        <f>IFERROR(VLOOKUP(D300,'Ласт турнир'!A$2:C$129,2,FALSE),"")</f>
        <v/>
      </c>
      <c r="U300" s="14">
        <f>IFERROR(VLOOKUP(D300,'Ласт турнир'!A$2:C$129,3,FALSE),0)</f>
        <v>0</v>
      </c>
      <c r="V300" s="176"/>
      <c r="W300" s="177" t="str">
        <f>IF(GP300=0," ",IF(GP300-V300=0," ",GP300-V300))</f>
        <v xml:space="preserve"> </v>
      </c>
      <c r="X300" s="178"/>
    </row>
    <row r="301" spans="3:24" x14ac:dyDescent="0.25">
      <c r="C301" s="168">
        <f>C300+1</f>
        <v>220</v>
      </c>
      <c r="D301" s="3" t="s">
        <v>278</v>
      </c>
      <c r="E301" s="7">
        <v>3.5</v>
      </c>
      <c r="F301" s="26" t="s">
        <v>807</v>
      </c>
      <c r="G301" s="29" t="str">
        <f>TEXT(E301,"0,0") &amp; F301</f>
        <v>3,5</v>
      </c>
      <c r="H301" s="2">
        <f>IF(M301&gt;0,1,0)</f>
        <v>0</v>
      </c>
      <c r="I301" s="2">
        <f>IF(F301="",E301,E301+0.1)</f>
        <v>3.5</v>
      </c>
      <c r="J301" s="12"/>
      <c r="K301" s="18" t="str">
        <f>IF(M301 &gt; 0, K300+1, "n/a")</f>
        <v>n/a</v>
      </c>
      <c r="L301" s="11" t="str">
        <f>IF(V301=0," ",IF(V301-K301=0," ",V301-K301))</f>
        <v xml:space="preserve"> </v>
      </c>
      <c r="M301" s="27">
        <f>U301</f>
        <v>0</v>
      </c>
      <c r="N301" s="13">
        <f>M301-X301</f>
        <v>0</v>
      </c>
      <c r="O301" s="14" t="str">
        <f>IF(SUMIF(T301:U301,"&lt;0")&lt;&gt;0,SUMIF(T301:U301,"&lt;0")*(-1)," ")</f>
        <v xml:space="preserve"> </v>
      </c>
      <c r="P301" s="15">
        <f>AB301+AD301+AF301+AH301+AJ301+AL301+AN301+AP301+AR301+AT301+AV301+AX301+AZ301+BB301+BD301+BF301+BH301+BJ301+BL301+BN301+BP301+BR301+BT301+BV301+BX301+BZ301+CB301+CD301+CF301+CH301+CJ301+CL301+CN301+CP301+CR301+CT301+CV301+CX301+CZ301+DB301+DD301+DF301+DH301+DJ301+DL301+DN301+DP301+DR301+DT301+DV301+DX301+DZ301+EB301+ED301+EF301+EH301+EJ301+EL301+EN301+EP301+ER301+ET301+EV301+EX301+EZ301+FB301+FD301+FF301+FH301+FJ301+FL301+FN301+FP301+FR301+FT301+FV301+FX301+FZ301+GB301+GD301+GF301</f>
        <v>0</v>
      </c>
      <c r="Q301" s="99">
        <f>P301-GO301</f>
        <v>0</v>
      </c>
      <c r="R301" s="102">
        <f>ROUNDUP(COUNTIF(T301:U301,"&gt; 0")/2,0)</f>
        <v>0</v>
      </c>
      <c r="S301" s="17" t="str">
        <f>IF(R301=0,"-",IF(R301-X301&gt;8,M301/(8+X301),M301/R301))</f>
        <v>-</v>
      </c>
      <c r="T301" s="102" t="str">
        <f>IFERROR(VLOOKUP(D301,'Ласт турнир'!A$2:C$129,2,FALSE),"")</f>
        <v/>
      </c>
      <c r="U301" s="14">
        <f>IFERROR(VLOOKUP(D301,'Ласт турнир'!A$2:C$129,3,FALSE),0)</f>
        <v>0</v>
      </c>
      <c r="V301" s="176"/>
      <c r="W301" s="177" t="str">
        <f>IF(GP301=0," ",IF(GP301-V301=0," ",GP301-V301))</f>
        <v xml:space="preserve"> </v>
      </c>
      <c r="X301" s="178"/>
    </row>
    <row r="302" spans="3:24" x14ac:dyDescent="0.25">
      <c r="C302" s="168">
        <f>C301+1</f>
        <v>221</v>
      </c>
      <c r="D302" s="3" t="s">
        <v>259</v>
      </c>
      <c r="E302" s="7">
        <v>3.5</v>
      </c>
      <c r="F302" s="26" t="s">
        <v>807</v>
      </c>
      <c r="G302" s="29" t="str">
        <f>TEXT(E302,"0,0") &amp; F302</f>
        <v>3,5</v>
      </c>
      <c r="H302" s="2">
        <f>IF(M302&gt;0,1,0)</f>
        <v>0</v>
      </c>
      <c r="I302" s="2">
        <f>IF(F302="",E302,E302+0.1)</f>
        <v>3.5</v>
      </c>
      <c r="J302" s="12"/>
      <c r="K302" s="18" t="str">
        <f>IF(M302 &gt; 0, K301+1, "n/a")</f>
        <v>n/a</v>
      </c>
      <c r="L302" s="11" t="str">
        <f>IF(V302=0," ",IF(V302-K302=0," ",V302-K302))</f>
        <v xml:space="preserve"> </v>
      </c>
      <c r="M302" s="27">
        <f>U302</f>
        <v>0</v>
      </c>
      <c r="N302" s="13">
        <f>M302-X302</f>
        <v>0</v>
      </c>
      <c r="O302" s="14" t="str">
        <f>IF(SUMIF(T302:U302,"&lt;0")&lt;&gt;0,SUMIF(T302:U302,"&lt;0")*(-1)," ")</f>
        <v xml:space="preserve"> </v>
      </c>
      <c r="P302" s="15">
        <f>AB302+AD302+AF302+AH302+AJ302+AL302+AN302+AP302+AR302+AT302+AV302+AX302+AZ302+BB302+BD302+BF302+BH302+BJ302+BL302+BN302+BP302+BR302+BT302+BV302+BX302+BZ302+CB302+CD302+CF302+CH302+CJ302+CL302+CN302+CP302+CR302+CT302+CV302+CX302+CZ302+DB302+DD302+DF302+DH302+DJ302+DL302+DN302+DP302+DR302+DT302+DV302+DX302+DZ302+EB302+ED302+EF302+EH302+EJ302+EL302+EN302+EP302+ER302+ET302+EV302+EX302+EZ302+FB302+FD302+FF302+FH302+FJ302+FL302+FN302+FP302+FR302+FT302+FV302+FX302+FZ302+GB302+GD302+GF302</f>
        <v>0</v>
      </c>
      <c r="Q302" s="99">
        <f>P302-GO302</f>
        <v>0</v>
      </c>
      <c r="R302" s="102">
        <f>ROUNDUP(COUNTIF(T302:U302,"&gt; 0")/2,0)</f>
        <v>0</v>
      </c>
      <c r="S302" s="17" t="str">
        <f>IF(R302=0,"-",IF(R302-X302&gt;8,M302/(8+X302),M302/R302))</f>
        <v>-</v>
      </c>
      <c r="T302" s="102" t="str">
        <f>IFERROR(VLOOKUP(D302,'Ласт турнир'!A$2:C$129,2,FALSE),"")</f>
        <v/>
      </c>
      <c r="U302" s="14">
        <f>IFERROR(VLOOKUP(D302,'Ласт турнир'!A$2:C$129,3,FALSE),0)</f>
        <v>0</v>
      </c>
      <c r="V302" s="176"/>
      <c r="W302" s="177" t="str">
        <f>IF(GP302=0," ",IF(GP302-V302=0," ",GP302-V302))</f>
        <v xml:space="preserve"> </v>
      </c>
      <c r="X302" s="178"/>
    </row>
    <row r="303" spans="3:24" x14ac:dyDescent="0.25">
      <c r="C303" s="168">
        <f>C302+1</f>
        <v>222</v>
      </c>
      <c r="D303" s="3" t="s">
        <v>212</v>
      </c>
      <c r="E303" s="7">
        <v>3.5</v>
      </c>
      <c r="F303" s="26" t="s">
        <v>807</v>
      </c>
      <c r="G303" s="29" t="str">
        <f>TEXT(E303,"0,0") &amp; F303</f>
        <v>3,5</v>
      </c>
      <c r="H303" s="2">
        <f>IF(M303&gt;0,1,0)</f>
        <v>0</v>
      </c>
      <c r="I303" s="2">
        <f>IF(F303="",E303,E303+0.1)</f>
        <v>3.5</v>
      </c>
      <c r="J303" s="12"/>
      <c r="K303" s="18" t="str">
        <f>IF(M303 &gt; 0, K302+1, "n/a")</f>
        <v>n/a</v>
      </c>
      <c r="L303" s="11" t="str">
        <f>IF(V303=0," ",IF(V303-K303=0," ",V303-K303))</f>
        <v xml:space="preserve"> </v>
      </c>
      <c r="M303" s="27">
        <f>U303</f>
        <v>0</v>
      </c>
      <c r="N303" s="13">
        <f>M303-X303</f>
        <v>0</v>
      </c>
      <c r="O303" s="14" t="str">
        <f>IF(SUMIF(T303:U303,"&lt;0")&lt;&gt;0,SUMIF(T303:U303,"&lt;0")*(-1)," ")</f>
        <v xml:space="preserve"> </v>
      </c>
      <c r="P303" s="15">
        <f>AB303+AD303+AF303+AH303+AJ303+AL303+AN303+AP303+AR303+AT303+AV303+AX303+AZ303+BB303+BD303+BF303+BH303+BJ303+BL303+BN303+BP303+BR303+BT303+BV303+BX303+BZ303+CB303+CD303+CF303+CH303+CJ303+CL303+CN303+CP303+CR303+CT303+CV303+CX303+CZ303+DB303+DD303+DF303+DH303+DJ303+DL303+DN303+DP303+DR303+DT303+DV303+DX303+DZ303+EB303+ED303+EF303+EH303+EJ303+EL303+EN303+EP303+ER303+ET303+EV303+EX303+EZ303+FB303+FD303+FF303+FH303+FJ303+FL303+FN303+FP303+FR303+FT303+FV303+FX303+FZ303+GB303+GD303+GF303</f>
        <v>0</v>
      </c>
      <c r="Q303" s="99">
        <f>P303-GO303</f>
        <v>0</v>
      </c>
      <c r="R303" s="102">
        <f>ROUNDUP(COUNTIF(T303:U303,"&gt; 0")/2,0)</f>
        <v>0</v>
      </c>
      <c r="S303" s="17" t="str">
        <f>IF(R303=0,"-",IF(R303-X303&gt;8,M303/(8+X303),M303/R303))</f>
        <v>-</v>
      </c>
      <c r="T303" s="102" t="str">
        <f>IFERROR(VLOOKUP(D303,'Ласт турнир'!A$2:C$129,2,FALSE),"")</f>
        <v/>
      </c>
      <c r="U303" s="14">
        <f>IFERROR(VLOOKUP(D303,'Ласт турнир'!A$2:C$129,3,FALSE),0)</f>
        <v>0</v>
      </c>
      <c r="V303" s="176"/>
      <c r="W303" s="177" t="str">
        <f>IF(GP303=0," ",IF(GP303-V303=0," ",GP303-V303))</f>
        <v xml:space="preserve"> </v>
      </c>
      <c r="X303" s="178"/>
    </row>
    <row r="304" spans="3:24" x14ac:dyDescent="0.25">
      <c r="C304" s="168">
        <f>C303+1</f>
        <v>223</v>
      </c>
      <c r="D304" s="3" t="s">
        <v>171</v>
      </c>
      <c r="E304" s="7">
        <v>3.5</v>
      </c>
      <c r="F304" s="26" t="s">
        <v>807</v>
      </c>
      <c r="G304" s="29" t="str">
        <f>TEXT(E304,"0,0") &amp; F304</f>
        <v>3,5</v>
      </c>
      <c r="H304" s="2">
        <f>IF(M304&gt;0,1,0)</f>
        <v>0</v>
      </c>
      <c r="I304" s="2">
        <f>IF(F304="",E304,E304+0.1)</f>
        <v>3.5</v>
      </c>
      <c r="J304" s="12"/>
      <c r="K304" s="18" t="str">
        <f>IF(M304 &gt; 0, K303+1, "n/a")</f>
        <v>n/a</v>
      </c>
      <c r="L304" s="11" t="str">
        <f>IF(V304=0," ",IF(V304-K304=0," ",V304-K304))</f>
        <v xml:space="preserve"> </v>
      </c>
      <c r="M304" s="27">
        <f>U304</f>
        <v>0</v>
      </c>
      <c r="N304" s="13">
        <f>M304-X304</f>
        <v>0</v>
      </c>
      <c r="O304" s="14" t="str">
        <f>IF(SUMIF(T304:U304,"&lt;0")&lt;&gt;0,SUMIF(T304:U304,"&lt;0")*(-1)," ")</f>
        <v xml:space="preserve"> </v>
      </c>
      <c r="P304" s="15">
        <f>AB304+AD304+AF304+AH304+AJ304+AL304+AN304+AP304+AR304+AT304+AV304+AX304+AZ304+BB304+BD304+BF304+BH304+BJ304+BL304+BN304+BP304+BR304+BT304+BV304+BX304+BZ304+CB304+CD304+CF304+CH304+CJ304+CL304+CN304+CP304+CR304+CT304+CV304+CX304+CZ304+DB304+DD304+DF304+DH304+DJ304+DL304+DN304+DP304+DR304+DT304+DV304+DX304+DZ304+EB304+ED304+EF304+EH304+EJ304+EL304+EN304+EP304+ER304+ET304+EV304+EX304+EZ304+FB304+FD304+FF304+FH304+FJ304+FL304+FN304+FP304+FR304+FT304+FV304+FX304+FZ304+GB304+GD304+GF304</f>
        <v>0</v>
      </c>
      <c r="Q304" s="99">
        <f>P304-GO304</f>
        <v>0</v>
      </c>
      <c r="R304" s="102">
        <f>ROUNDUP(COUNTIF(T304:U304,"&gt; 0")/2,0)</f>
        <v>0</v>
      </c>
      <c r="S304" s="17" t="str">
        <f>IF(R304=0,"-",IF(R304-X304&gt;8,M304/(8+X304),M304/R304))</f>
        <v>-</v>
      </c>
      <c r="T304" s="102" t="str">
        <f>IFERROR(VLOOKUP(D304,'Ласт турнир'!A$2:C$129,2,FALSE),"")</f>
        <v/>
      </c>
      <c r="U304" s="14">
        <f>IFERROR(VLOOKUP(D304,'Ласт турнир'!A$2:C$129,3,FALSE),0)</f>
        <v>0</v>
      </c>
      <c r="V304" s="176"/>
      <c r="W304" s="177" t="str">
        <f>IF(GP304=0," ",IF(GP304-V304=0," ",GP304-V304))</f>
        <v xml:space="preserve"> </v>
      </c>
      <c r="X304" s="178"/>
    </row>
    <row r="305" spans="3:24" x14ac:dyDescent="0.25">
      <c r="C305" s="168">
        <f>C304+1</f>
        <v>224</v>
      </c>
      <c r="D305" s="3" t="s">
        <v>200</v>
      </c>
      <c r="E305" s="7">
        <v>3.5</v>
      </c>
      <c r="F305" s="26" t="s">
        <v>807</v>
      </c>
      <c r="G305" s="29" t="str">
        <f>TEXT(E305,"0,0") &amp; F305</f>
        <v>3,5</v>
      </c>
      <c r="H305" s="2">
        <f>IF(M305&gt;0,1,0)</f>
        <v>0</v>
      </c>
      <c r="I305" s="2">
        <f>IF(F305="",E305,E305+0.1)</f>
        <v>3.5</v>
      </c>
      <c r="J305" s="12"/>
      <c r="K305" s="18" t="str">
        <f>IF(M305 &gt; 0, K304+1, "n/a")</f>
        <v>n/a</v>
      </c>
      <c r="L305" s="11" t="str">
        <f>IF(V305=0," ",IF(V305-K305=0," ",V305-K305))</f>
        <v xml:space="preserve"> </v>
      </c>
      <c r="M305" s="27">
        <f>U305</f>
        <v>0</v>
      </c>
      <c r="N305" s="13">
        <f>M305-X305</f>
        <v>0</v>
      </c>
      <c r="O305" s="14" t="str">
        <f>IF(SUMIF(T305:U305,"&lt;0")&lt;&gt;0,SUMIF(T305:U305,"&lt;0")*(-1)," ")</f>
        <v xml:space="preserve"> </v>
      </c>
      <c r="P305" s="15">
        <f>AB305+AD305+AF305+AH305+AJ305+AL305+AN305+AP305+AR305+AT305+AV305+AX305+AZ305+BB305+BD305+BF305+BH305+BJ305+BL305+BN305+BP305+BR305+BT305+BV305+BX305+BZ305+CB305+CD305+CF305+CH305+CJ305+CL305+CN305+CP305+CR305+CT305+CV305+CX305+CZ305+DB305+DD305+DF305+DH305+DJ305+DL305+DN305+DP305+DR305+DT305+DV305+DX305+DZ305+EB305+ED305+EF305+EH305+EJ305+EL305+EN305+EP305+ER305+ET305+EV305+EX305+EZ305+FB305+FD305+FF305+FH305+FJ305+FL305+FN305+FP305+FR305+FT305+FV305+FX305+FZ305+GB305+GD305+GF305</f>
        <v>0</v>
      </c>
      <c r="Q305" s="99">
        <f>P305-GO305</f>
        <v>0</v>
      </c>
      <c r="R305" s="102">
        <f>ROUNDUP(COUNTIF(T305:U305,"&gt; 0")/2,0)</f>
        <v>0</v>
      </c>
      <c r="S305" s="17" t="str">
        <f>IF(R305=0,"-",IF(R305-X305&gt;8,M305/(8+X305),M305/R305))</f>
        <v>-</v>
      </c>
      <c r="T305" s="102" t="str">
        <f>IFERROR(VLOOKUP(D305,'Ласт турнир'!A$2:C$129,2,FALSE),"")</f>
        <v/>
      </c>
      <c r="U305" s="14">
        <f>IFERROR(VLOOKUP(D305,'Ласт турнир'!A$2:C$129,3,FALSE),0)</f>
        <v>0</v>
      </c>
      <c r="V305" s="176"/>
      <c r="W305" s="177" t="str">
        <f>IF(GP305=0," ",IF(GP305-V305=0," ",GP305-V305))</f>
        <v xml:space="preserve"> </v>
      </c>
      <c r="X305" s="178"/>
    </row>
    <row r="306" spans="3:24" x14ac:dyDescent="0.25">
      <c r="C306" s="168">
        <f>C305+1</f>
        <v>225</v>
      </c>
      <c r="D306" s="3" t="s">
        <v>579</v>
      </c>
      <c r="E306" s="7">
        <v>3.5</v>
      </c>
      <c r="F306" s="26" t="s">
        <v>807</v>
      </c>
      <c r="G306" s="29" t="str">
        <f>TEXT(E306,"0,0") &amp; F306</f>
        <v>3,5</v>
      </c>
      <c r="H306" s="2">
        <f>IF(M306&gt;0,1,0)</f>
        <v>0</v>
      </c>
      <c r="I306" s="2">
        <f>IF(F306="",E306,E306+0.1)</f>
        <v>3.5</v>
      </c>
      <c r="J306" s="12"/>
      <c r="K306" s="18" t="str">
        <f>IF(M306 &gt; 0, K305+1, "n/a")</f>
        <v>n/a</v>
      </c>
      <c r="L306" s="11" t="str">
        <f>IF(V306=0," ",IF(V306-K306=0," ",V306-K306))</f>
        <v xml:space="preserve"> </v>
      </c>
      <c r="M306" s="27">
        <f>U306</f>
        <v>0</v>
      </c>
      <c r="N306" s="13">
        <f>M306-X306</f>
        <v>0</v>
      </c>
      <c r="O306" s="14" t="str">
        <f>IF(SUMIF(T306:U306,"&lt;0")&lt;&gt;0,SUMIF(T306:U306,"&lt;0")*(-1)," ")</f>
        <v xml:space="preserve"> </v>
      </c>
      <c r="P306" s="15">
        <f>AB306+AD306+AF306+AH306+AJ306+AL306+AN306+AP306+AR306+AT306+AV306+AX306+AZ306+BB306+BD306+BF306+BH306+BJ306+BL306+BN306+BP306+BR306+BT306+BV306+BX306+BZ306+CB306+CD306+CF306+CH306+CJ306+CL306+CN306+CP306+CR306+CT306+CV306+CX306+CZ306+DB306+DD306+DF306+DH306+DJ306+DL306+DN306+DP306+DR306+DT306+DV306+DX306+DZ306+EB306+ED306+EF306+EH306+EJ306+EL306+EN306+EP306+ER306+ET306+EV306+EX306+EZ306+FB306+FD306+FF306+FH306+FJ306+FL306+FN306+FP306+FR306+FT306+FV306+FX306+FZ306+GB306+GD306+GF306</f>
        <v>0</v>
      </c>
      <c r="Q306" s="99">
        <f>P306-GO306</f>
        <v>0</v>
      </c>
      <c r="R306" s="102">
        <f>ROUNDUP(COUNTIF(T306:U306,"&gt; 0")/2,0)</f>
        <v>0</v>
      </c>
      <c r="S306" s="17" t="str">
        <f>IF(R306=0,"-",IF(R306-X306&gt;8,M306/(8+X306),M306/R306))</f>
        <v>-</v>
      </c>
      <c r="T306" s="102" t="str">
        <f>IFERROR(VLOOKUP(D306,'Ласт турнир'!A$2:C$129,2,FALSE),"")</f>
        <v/>
      </c>
      <c r="U306" s="14">
        <f>IFERROR(VLOOKUP(D306,'Ласт турнир'!A$2:C$129,3,FALSE),0)</f>
        <v>0</v>
      </c>
      <c r="V306" s="176"/>
      <c r="W306" s="177" t="str">
        <f>IF(GP306=0," ",IF(GP306-V306=0," ",GP306-V306))</f>
        <v xml:space="preserve"> </v>
      </c>
      <c r="X306" s="178"/>
    </row>
    <row r="307" spans="3:24" x14ac:dyDescent="0.25">
      <c r="C307" s="168">
        <f>C306+1</f>
        <v>226</v>
      </c>
      <c r="D307" s="3" t="s">
        <v>250</v>
      </c>
      <c r="E307" s="7">
        <v>3.5</v>
      </c>
      <c r="F307" s="26" t="s">
        <v>807</v>
      </c>
      <c r="G307" s="29" t="str">
        <f>TEXT(E307,"0,0") &amp; F307</f>
        <v>3,5</v>
      </c>
      <c r="H307" s="2">
        <f>IF(M307&gt;0,1,0)</f>
        <v>0</v>
      </c>
      <c r="I307" s="2">
        <f>IF(F307="",E307,E307+0.1)</f>
        <v>3.5</v>
      </c>
      <c r="J307" s="12"/>
      <c r="K307" s="18" t="str">
        <f>IF(M307 &gt; 0, K306+1, "n/a")</f>
        <v>n/a</v>
      </c>
      <c r="L307" s="11" t="str">
        <f>IF(V307=0," ",IF(V307-K307=0," ",V307-K307))</f>
        <v xml:space="preserve"> </v>
      </c>
      <c r="M307" s="27">
        <f>U307</f>
        <v>0</v>
      </c>
      <c r="N307" s="13">
        <f>M307-X307</f>
        <v>0</v>
      </c>
      <c r="O307" s="14" t="str">
        <f>IF(SUMIF(T307:U307,"&lt;0")&lt;&gt;0,SUMIF(T307:U307,"&lt;0")*(-1)," ")</f>
        <v xml:space="preserve"> </v>
      </c>
      <c r="P307" s="15">
        <f>AB307+AD307+AF307+AH307+AJ307+AL307+AN307+AP307+AR307+AT307+AV307+AX307+AZ307+BB307+BD307+BF307+BH307+BJ307+BL307+BN307+BP307+BR307+BT307+BV307+BX307+BZ307+CB307+CD307+CF307+CH307+CJ307+CL307+CN307+CP307+CR307+CT307+CV307+CX307+CZ307+DB307+DD307+DF307+DH307+DJ307+DL307+DN307+DP307+DR307+DT307+DV307+DX307+DZ307+EB307+ED307+EF307+EH307+EJ307+EL307+EN307+EP307+ER307+ET307+EV307+EX307+EZ307+FB307+FD307+FF307+FH307+FJ307+FL307+FN307+FP307+FR307+FT307+FV307+FX307+FZ307+GB307+GD307+GF307</f>
        <v>0</v>
      </c>
      <c r="Q307" s="99">
        <f>P307-GO307</f>
        <v>0</v>
      </c>
      <c r="R307" s="102">
        <f>ROUNDUP(COUNTIF(T307:U307,"&gt; 0")/2,0)</f>
        <v>0</v>
      </c>
      <c r="S307" s="17" t="str">
        <f>IF(R307=0,"-",IF(R307-X307&gt;8,M307/(8+X307),M307/R307))</f>
        <v>-</v>
      </c>
      <c r="T307" s="102" t="str">
        <f>IFERROR(VLOOKUP(D307,'Ласт турнир'!A$2:C$129,2,FALSE),"")</f>
        <v/>
      </c>
      <c r="U307" s="14">
        <f>IFERROR(VLOOKUP(D307,'Ласт турнир'!A$2:C$129,3,FALSE),0)</f>
        <v>0</v>
      </c>
      <c r="V307" s="176"/>
      <c r="W307" s="177" t="str">
        <f>IF(GP307=0," ",IF(GP307-V307=0," ",GP307-V307))</f>
        <v xml:space="preserve"> </v>
      </c>
      <c r="X307" s="178"/>
    </row>
    <row r="308" spans="3:24" x14ac:dyDescent="0.25">
      <c r="C308" s="168">
        <f>C307+1</f>
        <v>227</v>
      </c>
      <c r="D308" s="3" t="s">
        <v>462</v>
      </c>
      <c r="E308" s="7">
        <v>3.5</v>
      </c>
      <c r="F308" s="26" t="s">
        <v>807</v>
      </c>
      <c r="G308" s="29" t="str">
        <f>TEXT(E308,"0,0") &amp; F308</f>
        <v>3,5</v>
      </c>
      <c r="H308" s="2">
        <f>IF(M308&gt;0,1,0)</f>
        <v>0</v>
      </c>
      <c r="I308" s="2">
        <f>IF(F308="",E308,E308+0.1)</f>
        <v>3.5</v>
      </c>
      <c r="J308" s="12"/>
      <c r="K308" s="18" t="str">
        <f>IF(M308 &gt; 0, K307+1, "n/a")</f>
        <v>n/a</v>
      </c>
      <c r="L308" s="11" t="str">
        <f>IF(V308=0," ",IF(V308-K308=0," ",V308-K308))</f>
        <v xml:space="preserve"> </v>
      </c>
      <c r="M308" s="27">
        <f>U308</f>
        <v>0</v>
      </c>
      <c r="N308" s="13">
        <f>M308-X308</f>
        <v>0</v>
      </c>
      <c r="O308" s="14" t="str">
        <f>IF(SUMIF(T308:U308,"&lt;0")&lt;&gt;0,SUMIF(T308:U308,"&lt;0")*(-1)," ")</f>
        <v xml:space="preserve"> </v>
      </c>
      <c r="P308" s="15">
        <f>AB308+AD308+AF308+AH308+AJ308+AL308+AN308+AP308+AR308+AT308+AV308+AX308+AZ308+BB308+BD308+BF308+BH308+BJ308+BL308+BN308+BP308+BR308+BT308+BV308+BX308+BZ308+CB308+CD308+CF308+CH308+CJ308+CL308+CN308+CP308+CR308+CT308+CV308+CX308+CZ308+DB308+DD308+DF308+DH308+DJ308+DL308+DN308+DP308+DR308+DT308+DV308+DX308+DZ308+EB308+ED308+EF308+EH308+EJ308+EL308+EN308+EP308+ER308+ET308+EV308+EX308+EZ308+FB308+FD308+FF308+FH308+FJ308+FL308+FN308+FP308+FR308+FT308+FV308+FX308+FZ308+GB308+GD308+GF308</f>
        <v>0</v>
      </c>
      <c r="Q308" s="99">
        <f>P308-GO308</f>
        <v>0</v>
      </c>
      <c r="R308" s="102">
        <f>ROUNDUP(COUNTIF(T308:U308,"&gt; 0")/2,0)</f>
        <v>0</v>
      </c>
      <c r="S308" s="17" t="str">
        <f>IF(R308=0,"-",IF(R308-X308&gt;8,M308/(8+X308),M308/R308))</f>
        <v>-</v>
      </c>
      <c r="T308" s="102" t="str">
        <f>IFERROR(VLOOKUP(D308,'Ласт турнир'!A$2:C$129,2,FALSE),"")</f>
        <v/>
      </c>
      <c r="U308" s="14">
        <f>IFERROR(VLOOKUP(D308,'Ласт турнир'!A$2:C$129,3,FALSE),0)</f>
        <v>0</v>
      </c>
      <c r="V308" s="176"/>
      <c r="W308" s="177" t="str">
        <f>IF(GP308=0," ",IF(GP308-V308=0," ",GP308-V308))</f>
        <v xml:space="preserve"> </v>
      </c>
      <c r="X308" s="178"/>
    </row>
    <row r="309" spans="3:24" x14ac:dyDescent="0.25">
      <c r="C309" s="168">
        <f>C308+1</f>
        <v>228</v>
      </c>
      <c r="D309" s="3" t="s">
        <v>218</v>
      </c>
      <c r="E309" s="7">
        <v>3.5</v>
      </c>
      <c r="F309" s="26" t="s">
        <v>807</v>
      </c>
      <c r="G309" s="29" t="str">
        <f>TEXT(E309,"0,0") &amp; F309</f>
        <v>3,5</v>
      </c>
      <c r="H309" s="2">
        <f>IF(M309&gt;0,1,0)</f>
        <v>0</v>
      </c>
      <c r="I309" s="2">
        <f>IF(F309="",E309,E309+0.1)</f>
        <v>3.5</v>
      </c>
      <c r="J309" s="12"/>
      <c r="K309" s="18" t="str">
        <f>IF(M309 &gt; 0, K308+1, "n/a")</f>
        <v>n/a</v>
      </c>
      <c r="L309" s="11" t="str">
        <f>IF(V309=0," ",IF(V309-K309=0," ",V309-K309))</f>
        <v xml:space="preserve"> </v>
      </c>
      <c r="M309" s="27">
        <f>U309</f>
        <v>0</v>
      </c>
      <c r="N309" s="13">
        <f>M309-X309</f>
        <v>0</v>
      </c>
      <c r="O309" s="14" t="str">
        <f>IF(SUMIF(T309:U309,"&lt;0")&lt;&gt;0,SUMIF(T309:U309,"&lt;0")*(-1)," ")</f>
        <v xml:space="preserve"> </v>
      </c>
      <c r="P309" s="15">
        <f>AB309+AD309+AF309+AH309+AJ309+AL309+AN309+AP309+AR309+AT309+AV309+AX309+AZ309+BB309+BD309+BF309+BH309+BJ309+BL309+BN309+BP309+BR309+BT309+BV309+BX309+BZ309+CB309+CD309+CF309+CH309+CJ309+CL309+CN309+CP309+CR309+CT309+CV309+CX309+CZ309+DB309+DD309+DF309+DH309+DJ309+DL309+DN309+DP309+DR309+DT309+DV309+DX309+DZ309+EB309+ED309+EF309+EH309+EJ309+EL309+EN309+EP309+ER309+ET309+EV309+EX309+EZ309+FB309+FD309+FF309+FH309+FJ309+FL309+FN309+FP309+FR309+FT309+FV309+FX309+FZ309+GB309+GD309+GF309</f>
        <v>0</v>
      </c>
      <c r="Q309" s="99">
        <f>P309-GO309</f>
        <v>0</v>
      </c>
      <c r="R309" s="102">
        <f>ROUNDUP(COUNTIF(T309:U309,"&gt; 0")/2,0)</f>
        <v>0</v>
      </c>
      <c r="S309" s="17" t="str">
        <f>IF(R309=0,"-",IF(R309-X309&gt;8,M309/(8+X309),M309/R309))</f>
        <v>-</v>
      </c>
      <c r="T309" s="102" t="str">
        <f>IFERROR(VLOOKUP(D309,'Ласт турнир'!A$2:C$129,2,FALSE),"")</f>
        <v/>
      </c>
      <c r="U309" s="14">
        <f>IFERROR(VLOOKUP(D309,'Ласт турнир'!A$2:C$129,3,FALSE),0)</f>
        <v>0</v>
      </c>
      <c r="V309" s="176"/>
      <c r="W309" s="177" t="str">
        <f>IF(GP309=0," ",IF(GP309-V309=0," ",GP309-V309))</f>
        <v xml:space="preserve"> </v>
      </c>
      <c r="X309" s="178"/>
    </row>
    <row r="310" spans="3:24" x14ac:dyDescent="0.25">
      <c r="C310" s="168">
        <f>C309+1</f>
        <v>229</v>
      </c>
      <c r="D310" s="3" t="s">
        <v>188</v>
      </c>
      <c r="E310" s="7">
        <v>3.5</v>
      </c>
      <c r="F310" s="26" t="s">
        <v>807</v>
      </c>
      <c r="G310" s="29" t="str">
        <f>TEXT(E310,"0,0") &amp; F310</f>
        <v>3,5</v>
      </c>
      <c r="H310" s="2">
        <f>IF(M310&gt;0,1,0)</f>
        <v>0</v>
      </c>
      <c r="I310" s="2">
        <f>IF(F310="",E310,E310+0.1)</f>
        <v>3.5</v>
      </c>
      <c r="J310" s="12"/>
      <c r="K310" s="18" t="str">
        <f>IF(M310 &gt; 0, K309+1, "n/a")</f>
        <v>n/a</v>
      </c>
      <c r="L310" s="11" t="str">
        <f>IF(V310=0," ",IF(V310-K310=0," ",V310-K310))</f>
        <v xml:space="preserve"> </v>
      </c>
      <c r="M310" s="27">
        <f>U310</f>
        <v>0</v>
      </c>
      <c r="N310" s="13">
        <f>M310-X310</f>
        <v>0</v>
      </c>
      <c r="O310" s="14" t="str">
        <f>IF(SUMIF(T310:U310,"&lt;0")&lt;&gt;0,SUMIF(T310:U310,"&lt;0")*(-1)," ")</f>
        <v xml:space="preserve"> </v>
      </c>
      <c r="P310" s="15">
        <f>AB310+AD310+AF310+AH310+AJ310+AL310+AN310+AP310+AR310+AT310+AV310+AX310+AZ310+BB310+BD310+BF310+BH310+BJ310+BL310+BN310+BP310+BR310+BT310+BV310+BX310+BZ310+CB310+CD310+CF310+CH310+CJ310+CL310+CN310+CP310+CR310+CT310+CV310+CX310+CZ310+DB310+DD310+DF310+DH310+DJ310+DL310+DN310+DP310+DR310+DT310+DV310+DX310+DZ310+EB310+ED310+EF310+EH310+EJ310+EL310+EN310+EP310+ER310+ET310+EV310+EX310+EZ310+FB310+FD310+FF310+FH310+FJ310+FL310+FN310+FP310+FR310+FT310+FV310+FX310+FZ310+GB310+GD310+GF310</f>
        <v>0</v>
      </c>
      <c r="Q310" s="99">
        <f>P310-GO310</f>
        <v>0</v>
      </c>
      <c r="R310" s="102">
        <f>ROUNDUP(COUNTIF(T310:U310,"&gt; 0")/2,0)</f>
        <v>0</v>
      </c>
      <c r="S310" s="17" t="str">
        <f>IF(R310=0,"-",IF(R310-X310&gt;8,M310/(8+X310),M310/R310))</f>
        <v>-</v>
      </c>
      <c r="T310" s="102" t="str">
        <f>IFERROR(VLOOKUP(D310,'Ласт турнир'!A$2:C$129,2,FALSE),"")</f>
        <v/>
      </c>
      <c r="U310" s="14">
        <f>IFERROR(VLOOKUP(D310,'Ласт турнир'!A$2:C$129,3,FALSE),0)</f>
        <v>0</v>
      </c>
      <c r="V310" s="176"/>
      <c r="W310" s="177" t="str">
        <f>IF(GP310=0," ",IF(GP310-V310=0," ",GP310-V310))</f>
        <v xml:space="preserve"> </v>
      </c>
      <c r="X310" s="178"/>
    </row>
    <row r="311" spans="3:24" x14ac:dyDescent="0.25">
      <c r="C311" s="168">
        <f>C310+1</f>
        <v>230</v>
      </c>
      <c r="D311" s="3" t="s">
        <v>190</v>
      </c>
      <c r="E311" s="7">
        <v>3.5</v>
      </c>
      <c r="F311" s="26" t="s">
        <v>807</v>
      </c>
      <c r="G311" s="29" t="str">
        <f>TEXT(E311,"0,0") &amp; F311</f>
        <v>3,5</v>
      </c>
      <c r="H311" s="2">
        <f>IF(M311&gt;0,1,0)</f>
        <v>0</v>
      </c>
      <c r="I311" s="2">
        <f>IF(F311="",E311,E311+0.1)</f>
        <v>3.5</v>
      </c>
      <c r="J311" s="12"/>
      <c r="K311" s="18" t="str">
        <f>IF(M311 &gt; 0, K310+1, "n/a")</f>
        <v>n/a</v>
      </c>
      <c r="L311" s="11" t="str">
        <f>IF(V311=0," ",IF(V311-K311=0," ",V311-K311))</f>
        <v xml:space="preserve"> </v>
      </c>
      <c r="M311" s="27">
        <f>U311</f>
        <v>0</v>
      </c>
      <c r="N311" s="13">
        <f>M311-X311</f>
        <v>0</v>
      </c>
      <c r="O311" s="14" t="str">
        <f>IF(SUMIF(T311:U311,"&lt;0")&lt;&gt;0,SUMIF(T311:U311,"&lt;0")*(-1)," ")</f>
        <v xml:space="preserve"> </v>
      </c>
      <c r="P311" s="15">
        <f>AB311+AD311+AF311+AH311+AJ311+AL311+AN311+AP311+AR311+AT311+AV311+AX311+AZ311+BB311+BD311+BF311+BH311+BJ311+BL311+BN311+BP311+BR311+BT311+BV311+BX311+BZ311+CB311+CD311+CF311+CH311+CJ311+CL311+CN311+CP311+CR311+CT311+CV311+CX311+CZ311+DB311+DD311+DF311+DH311+DJ311+DL311+DN311+DP311+DR311+DT311+DV311+DX311+DZ311+EB311+ED311+EF311+EH311+EJ311+EL311+EN311+EP311+ER311+ET311+EV311+EX311+EZ311+FB311+FD311+FF311+FH311+FJ311+FL311+FN311+FP311+FR311+FT311+FV311+FX311+FZ311+GB311+GD311+GF311</f>
        <v>0</v>
      </c>
      <c r="Q311" s="99">
        <f>P311-GO311</f>
        <v>0</v>
      </c>
      <c r="R311" s="102">
        <f>ROUNDUP(COUNTIF(T311:U311,"&gt; 0")/2,0)</f>
        <v>0</v>
      </c>
      <c r="S311" s="17" t="str">
        <f>IF(R311=0,"-",IF(R311-X311&gt;8,M311/(8+X311),M311/R311))</f>
        <v>-</v>
      </c>
      <c r="T311" s="102" t="str">
        <f>IFERROR(VLOOKUP(D311,'Ласт турнир'!A$2:C$129,2,FALSE),"")</f>
        <v/>
      </c>
      <c r="U311" s="14">
        <f>IFERROR(VLOOKUP(D311,'Ласт турнир'!A$2:C$129,3,FALSE),0)</f>
        <v>0</v>
      </c>
      <c r="V311" s="176"/>
      <c r="W311" s="177" t="str">
        <f>IF(GP311=0," ",IF(GP311-V311=0," ",GP311-V311))</f>
        <v xml:space="preserve"> </v>
      </c>
      <c r="X311" s="178"/>
    </row>
    <row r="312" spans="3:24" x14ac:dyDescent="0.25">
      <c r="C312" s="168">
        <f>C311+1</f>
        <v>231</v>
      </c>
      <c r="D312" s="3" t="s">
        <v>281</v>
      </c>
      <c r="E312" s="7">
        <v>3.5</v>
      </c>
      <c r="F312" s="26" t="s">
        <v>807</v>
      </c>
      <c r="G312" s="29" t="str">
        <f>TEXT(E312,"0,0") &amp; F312</f>
        <v>3,5</v>
      </c>
      <c r="H312" s="2">
        <f>IF(M312&gt;0,1,0)</f>
        <v>0</v>
      </c>
      <c r="I312" s="2">
        <f>IF(F312="",E312,E312+0.1)</f>
        <v>3.5</v>
      </c>
      <c r="J312" s="12"/>
      <c r="K312" s="18" t="str">
        <f>IF(M312 &gt; 0, K311+1, "n/a")</f>
        <v>n/a</v>
      </c>
      <c r="L312" s="11" t="str">
        <f>IF(V312=0," ",IF(V312-K312=0," ",V312-K312))</f>
        <v xml:space="preserve"> </v>
      </c>
      <c r="M312" s="27">
        <f>U312</f>
        <v>0</v>
      </c>
      <c r="N312" s="13">
        <f>M312-X312</f>
        <v>0</v>
      </c>
      <c r="O312" s="14" t="str">
        <f>IF(SUMIF(T312:U312,"&lt;0")&lt;&gt;0,SUMIF(T312:U312,"&lt;0")*(-1)," ")</f>
        <v xml:space="preserve"> </v>
      </c>
      <c r="P312" s="15">
        <f>AB312+AD312+AF312+AH312+AJ312+AL312+AN312+AP312+AR312+AT312+AV312+AX312+AZ312+BB312+BD312+BF312+BH312+BJ312+BL312+BN312+BP312+BR312+BT312+BV312+BX312+BZ312+CB312+CD312+CF312+CH312+CJ312+CL312+CN312+CP312+CR312+CT312+CV312+CX312+CZ312+DB312+DD312+DF312+DH312+DJ312+DL312+DN312+DP312+DR312+DT312+DV312+DX312+DZ312+EB312+ED312+EF312+EH312+EJ312+EL312+EN312+EP312+ER312+ET312+EV312+EX312+EZ312+FB312+FD312+FF312+FH312+FJ312+FL312+FN312+FP312+FR312+FT312+FV312+FX312+FZ312+GB312+GD312+GF312</f>
        <v>0</v>
      </c>
      <c r="Q312" s="99">
        <f>P312-GO312</f>
        <v>0</v>
      </c>
      <c r="R312" s="102">
        <f>ROUNDUP(COUNTIF(T312:U312,"&gt; 0")/2,0)</f>
        <v>0</v>
      </c>
      <c r="S312" s="17" t="str">
        <f>IF(R312=0,"-",IF(R312-X312&gt;8,M312/(8+X312),M312/R312))</f>
        <v>-</v>
      </c>
      <c r="T312" s="102" t="str">
        <f>IFERROR(VLOOKUP(D312,'Ласт турнир'!A$2:C$129,2,FALSE),"")</f>
        <v/>
      </c>
      <c r="U312" s="14">
        <f>IFERROR(VLOOKUP(D312,'Ласт турнир'!A$2:C$129,3,FALSE),0)</f>
        <v>0</v>
      </c>
      <c r="V312" s="176"/>
      <c r="W312" s="177" t="str">
        <f>IF(GP312=0," ",IF(GP312-V312=0," ",GP312-V312))</f>
        <v xml:space="preserve"> </v>
      </c>
      <c r="X312" s="178"/>
    </row>
    <row r="313" spans="3:24" x14ac:dyDescent="0.25">
      <c r="C313" s="168">
        <f>C312+1</f>
        <v>232</v>
      </c>
      <c r="D313" s="3" t="s">
        <v>258</v>
      </c>
      <c r="E313" s="7">
        <v>3.5</v>
      </c>
      <c r="F313" s="26" t="s">
        <v>807</v>
      </c>
      <c r="G313" s="29" t="str">
        <f>TEXT(E313,"0,0") &amp; F313</f>
        <v>3,5</v>
      </c>
      <c r="H313" s="2">
        <f>IF(M313&gt;0,1,0)</f>
        <v>0</v>
      </c>
      <c r="I313" s="2">
        <f>IF(F313="",E313,E313+0.1)</f>
        <v>3.5</v>
      </c>
      <c r="J313" s="12"/>
      <c r="K313" s="18" t="str">
        <f>IF(M313 &gt; 0, K312+1, "n/a")</f>
        <v>n/a</v>
      </c>
      <c r="L313" s="11" t="str">
        <f>IF(V313=0," ",IF(V313-K313=0," ",V313-K313))</f>
        <v xml:space="preserve"> </v>
      </c>
      <c r="M313" s="27">
        <f>U313</f>
        <v>0</v>
      </c>
      <c r="N313" s="13">
        <f>M313-X313</f>
        <v>0</v>
      </c>
      <c r="O313" s="14" t="str">
        <f>IF(SUMIF(T313:U313,"&lt;0")&lt;&gt;0,SUMIF(T313:U313,"&lt;0")*(-1)," ")</f>
        <v xml:space="preserve"> </v>
      </c>
      <c r="P313" s="15">
        <f>AB313+AD313+AF313+AH313+AJ313+AL313+AN313+AP313+AR313+AT313+AV313+AX313+AZ313+BB313+BD313+BF313+BH313+BJ313+BL313+BN313+BP313+BR313+BT313+BV313+BX313+BZ313+CB313+CD313+CF313+CH313+CJ313+CL313+CN313+CP313+CR313+CT313+CV313+CX313+CZ313+DB313+DD313+DF313+DH313+DJ313+DL313+DN313+DP313+DR313+DT313+DV313+DX313+DZ313+EB313+ED313+EF313+EH313+EJ313+EL313+EN313+EP313+ER313+ET313+EV313+EX313+EZ313+FB313+FD313+FF313+FH313+FJ313+FL313+FN313+FP313+FR313+FT313+FV313+FX313+FZ313+GB313+GD313+GF313</f>
        <v>0</v>
      </c>
      <c r="Q313" s="99">
        <f>P313-GO313</f>
        <v>0</v>
      </c>
      <c r="R313" s="102">
        <f>ROUNDUP(COUNTIF(T313:U313,"&gt; 0")/2,0)</f>
        <v>0</v>
      </c>
      <c r="S313" s="17" t="str">
        <f>IF(R313=0,"-",IF(R313-X313&gt;8,M313/(8+X313),M313/R313))</f>
        <v>-</v>
      </c>
      <c r="T313" s="102" t="str">
        <f>IFERROR(VLOOKUP(D313,'Ласт турнир'!A$2:C$129,2,FALSE),"")</f>
        <v/>
      </c>
      <c r="U313" s="14">
        <f>IFERROR(VLOOKUP(D313,'Ласт турнир'!A$2:C$129,3,FALSE),0)</f>
        <v>0</v>
      </c>
      <c r="V313" s="176"/>
      <c r="W313" s="177" t="str">
        <f>IF(GP313=0," ",IF(GP313-V313=0," ",GP313-V313))</f>
        <v xml:space="preserve"> </v>
      </c>
      <c r="X313" s="178"/>
    </row>
    <row r="314" spans="3:24" x14ac:dyDescent="0.25">
      <c r="C314" s="168">
        <f>C313+1</f>
        <v>233</v>
      </c>
      <c r="D314" s="3" t="s">
        <v>192</v>
      </c>
      <c r="E314" s="7">
        <v>3.5</v>
      </c>
      <c r="F314" s="26" t="s">
        <v>807</v>
      </c>
      <c r="G314" s="29" t="str">
        <f>TEXT(E314,"0,0") &amp; F314</f>
        <v>3,5</v>
      </c>
      <c r="H314" s="2">
        <f>IF(M314&gt;0,1,0)</f>
        <v>0</v>
      </c>
      <c r="I314" s="2">
        <f>IF(F314="",E314,E314+0.1)</f>
        <v>3.5</v>
      </c>
      <c r="J314" s="12"/>
      <c r="K314" s="18" t="str">
        <f>IF(M314 &gt; 0, K313+1, "n/a")</f>
        <v>n/a</v>
      </c>
      <c r="L314" s="11" t="str">
        <f>IF(V314=0," ",IF(V314-K314=0," ",V314-K314))</f>
        <v xml:space="preserve"> </v>
      </c>
      <c r="M314" s="27">
        <f>U314</f>
        <v>0</v>
      </c>
      <c r="N314" s="13">
        <f>M314-X314</f>
        <v>0</v>
      </c>
      <c r="O314" s="14" t="str">
        <f>IF(SUMIF(T314:U314,"&lt;0")&lt;&gt;0,SUMIF(T314:U314,"&lt;0")*(-1)," ")</f>
        <v xml:space="preserve"> </v>
      </c>
      <c r="P314" s="15">
        <f>AB314+AD314+AF314+AH314+AJ314+AL314+AN314+AP314+AR314+AT314+AV314+AX314+AZ314+BB314+BD314+BF314+BH314+BJ314+BL314+BN314+BP314+BR314+BT314+BV314+BX314+BZ314+CB314+CD314+CF314+CH314+CJ314+CL314+CN314+CP314+CR314+CT314+CV314+CX314+CZ314+DB314+DD314+DF314+DH314+DJ314+DL314+DN314+DP314+DR314+DT314+DV314+DX314+DZ314+EB314+ED314+EF314+EH314+EJ314+EL314+EN314+EP314+ER314+ET314+EV314+EX314+EZ314+FB314+FD314+FF314+FH314+FJ314+FL314+FN314+FP314+FR314+FT314+FV314+FX314+FZ314+GB314+GD314+GF314</f>
        <v>0</v>
      </c>
      <c r="Q314" s="99">
        <f>P314-GO314</f>
        <v>0</v>
      </c>
      <c r="R314" s="102">
        <f>ROUNDUP(COUNTIF(T314:U314,"&gt; 0")/2,0)</f>
        <v>0</v>
      </c>
      <c r="S314" s="17" t="str">
        <f>IF(R314=0,"-",IF(R314-X314&gt;8,M314/(8+X314),M314/R314))</f>
        <v>-</v>
      </c>
      <c r="T314" s="102" t="str">
        <f>IFERROR(VLOOKUP(D314,'Ласт турнир'!A$2:C$129,2,FALSE),"")</f>
        <v/>
      </c>
      <c r="U314" s="14">
        <f>IFERROR(VLOOKUP(D314,'Ласт турнир'!A$2:C$129,3,FALSE),0)</f>
        <v>0</v>
      </c>
      <c r="V314" s="176"/>
      <c r="W314" s="177" t="str">
        <f>IF(GP314=0," ",IF(GP314-V314=0," ",GP314-V314))</f>
        <v xml:space="preserve"> </v>
      </c>
      <c r="X314" s="178"/>
    </row>
    <row r="315" spans="3:24" x14ac:dyDescent="0.25">
      <c r="C315" s="168">
        <f>C314+1</f>
        <v>234</v>
      </c>
      <c r="D315" s="3" t="s">
        <v>329</v>
      </c>
      <c r="E315" s="7">
        <v>3.5</v>
      </c>
      <c r="F315" s="26" t="s">
        <v>807</v>
      </c>
      <c r="G315" s="29" t="str">
        <f>TEXT(E315,"0,0") &amp; F315</f>
        <v>3,5</v>
      </c>
      <c r="H315" s="2">
        <f>IF(M315&gt;0,1,0)</f>
        <v>0</v>
      </c>
      <c r="I315" s="2">
        <f>IF(F315="",E315,E315+0.1)</f>
        <v>3.5</v>
      </c>
      <c r="J315" s="12"/>
      <c r="K315" s="18" t="str">
        <f>IF(M315 &gt; 0, K314+1, "n/a")</f>
        <v>n/a</v>
      </c>
      <c r="L315" s="11" t="str">
        <f>IF(V315=0," ",IF(V315-K315=0," ",V315-K315))</f>
        <v xml:space="preserve"> </v>
      </c>
      <c r="M315" s="27">
        <f>U315</f>
        <v>0</v>
      </c>
      <c r="N315" s="13">
        <f>M315-X315</f>
        <v>0</v>
      </c>
      <c r="O315" s="14" t="str">
        <f>IF(SUMIF(T315:U315,"&lt;0")&lt;&gt;0,SUMIF(T315:U315,"&lt;0")*(-1)," ")</f>
        <v xml:space="preserve"> </v>
      </c>
      <c r="P315" s="15">
        <f>AB315+AD315+AF315+AH315+AJ315+AL315+AN315+AP315+AR315+AT315+AV315+AX315+AZ315+BB315+BD315+BF315+BH315+BJ315+BL315+BN315+BP315+BR315+BT315+BV315+BX315+BZ315+CB315+CD315+CF315+CH315+CJ315+CL315+CN315+CP315+CR315+CT315+CV315+CX315+CZ315+DB315+DD315+DF315+DH315+DJ315+DL315+DN315+DP315+DR315+DT315+DV315+DX315+DZ315+EB315+ED315+EF315+EH315+EJ315+EL315+EN315+EP315+ER315+ET315+EV315+EX315+EZ315+FB315+FD315+FF315+FH315+FJ315+FL315+FN315+FP315+FR315+FT315+FV315+FX315+FZ315+GB315+GD315+GF315</f>
        <v>0</v>
      </c>
      <c r="Q315" s="99">
        <f>P315-GO315</f>
        <v>0</v>
      </c>
      <c r="R315" s="102">
        <f>ROUNDUP(COUNTIF(T315:U315,"&gt; 0")/2,0)</f>
        <v>0</v>
      </c>
      <c r="S315" s="17" t="str">
        <f>IF(R315=0,"-",IF(R315-X315&gt;8,M315/(8+X315),M315/R315))</f>
        <v>-</v>
      </c>
      <c r="T315" s="102" t="str">
        <f>IFERROR(VLOOKUP(D315,'Ласт турнир'!A$2:C$129,2,FALSE),"")</f>
        <v/>
      </c>
      <c r="U315" s="14">
        <f>IFERROR(VLOOKUP(D315,'Ласт турнир'!A$2:C$129,3,FALSE),0)</f>
        <v>0</v>
      </c>
      <c r="V315" s="176"/>
      <c r="W315" s="177" t="str">
        <f>IF(GP315=0," ",IF(GP315-V315=0," ",GP315-V315))</f>
        <v xml:space="preserve"> </v>
      </c>
      <c r="X315" s="178"/>
    </row>
    <row r="316" spans="3:24" x14ac:dyDescent="0.25">
      <c r="C316" s="168">
        <f>C315+1</f>
        <v>235</v>
      </c>
      <c r="D316" s="3" t="s">
        <v>282</v>
      </c>
      <c r="E316" s="7">
        <v>3.5</v>
      </c>
      <c r="F316" s="26" t="s">
        <v>807</v>
      </c>
      <c r="G316" s="29" t="str">
        <f>TEXT(E316,"0,0") &amp; F316</f>
        <v>3,5</v>
      </c>
      <c r="H316" s="2">
        <f>IF(M316&gt;0,1,0)</f>
        <v>0</v>
      </c>
      <c r="I316" s="2">
        <f>IF(F316="",E316,E316+0.1)</f>
        <v>3.5</v>
      </c>
      <c r="J316" s="12"/>
      <c r="K316" s="18" t="str">
        <f>IF(M316 &gt; 0, K315+1, "n/a")</f>
        <v>n/a</v>
      </c>
      <c r="L316" s="11" t="str">
        <f>IF(V316=0," ",IF(V316-K316=0," ",V316-K316))</f>
        <v xml:space="preserve"> </v>
      </c>
      <c r="M316" s="27">
        <f>U316</f>
        <v>0</v>
      </c>
      <c r="N316" s="13">
        <f>M316-X316</f>
        <v>0</v>
      </c>
      <c r="O316" s="14" t="str">
        <f>IF(SUMIF(T316:U316,"&lt;0")&lt;&gt;0,SUMIF(T316:U316,"&lt;0")*(-1)," ")</f>
        <v xml:space="preserve"> </v>
      </c>
      <c r="P316" s="15">
        <f>AB316+AD316+AF316+AH316+AJ316+AL316+AN316+AP316+AR316+AT316+AV316+AX316+AZ316+BB316+BD316+BF316+BH316+BJ316+BL316+BN316+BP316+BR316+BT316+BV316+BX316+BZ316+CB316+CD316+CF316+CH316+CJ316+CL316+CN316+CP316+CR316+CT316+CV316+CX316+CZ316+DB316+DD316+DF316+DH316+DJ316+DL316+DN316+DP316+DR316+DT316+DV316+DX316+DZ316+EB316+ED316+EF316+EH316+EJ316+EL316+EN316+EP316+ER316+ET316+EV316+EX316+EZ316+FB316+FD316+FF316+FH316+FJ316+FL316+FN316+FP316+FR316+FT316+FV316+FX316+FZ316+GB316+GD316+GF316</f>
        <v>0</v>
      </c>
      <c r="Q316" s="99">
        <f>P316-GO316</f>
        <v>0</v>
      </c>
      <c r="R316" s="102">
        <f>ROUNDUP(COUNTIF(T316:U316,"&gt; 0")/2,0)</f>
        <v>0</v>
      </c>
      <c r="S316" s="17" t="str">
        <f>IF(R316=0,"-",IF(R316-X316&gt;8,M316/(8+X316),M316/R316))</f>
        <v>-</v>
      </c>
      <c r="T316" s="102" t="str">
        <f>IFERROR(VLOOKUP(D316,'Ласт турнир'!A$2:C$129,2,FALSE),"")</f>
        <v/>
      </c>
      <c r="U316" s="14">
        <f>IFERROR(VLOOKUP(D316,'Ласт турнир'!A$2:C$129,3,FALSE),0)</f>
        <v>0</v>
      </c>
      <c r="V316" s="176"/>
      <c r="W316" s="177" t="str">
        <f>IF(GP316=0," ",IF(GP316-V316=0," ",GP316-V316))</f>
        <v xml:space="preserve"> </v>
      </c>
      <c r="X316" s="178"/>
    </row>
    <row r="317" spans="3:24" x14ac:dyDescent="0.25">
      <c r="C317" s="168">
        <f>C316+1</f>
        <v>236</v>
      </c>
      <c r="D317" s="3" t="s">
        <v>214</v>
      </c>
      <c r="E317" s="7">
        <v>3.5</v>
      </c>
      <c r="F317" s="26" t="s">
        <v>807</v>
      </c>
      <c r="G317" s="29" t="str">
        <f>TEXT(E317,"0,0") &amp; F317</f>
        <v>3,5</v>
      </c>
      <c r="H317" s="2">
        <f>IF(M317&gt;0,1,0)</f>
        <v>0</v>
      </c>
      <c r="I317" s="2">
        <f>IF(F317="",E317,E317+0.1)</f>
        <v>3.5</v>
      </c>
      <c r="J317" s="12"/>
      <c r="K317" s="18" t="str">
        <f>IF(M317 &gt; 0, K316+1, "n/a")</f>
        <v>n/a</v>
      </c>
      <c r="L317" s="11" t="str">
        <f>IF(V317=0," ",IF(V317-K317=0," ",V317-K317))</f>
        <v xml:space="preserve"> </v>
      </c>
      <c r="M317" s="27">
        <f>U317</f>
        <v>0</v>
      </c>
      <c r="N317" s="13">
        <f>M317-X317</f>
        <v>0</v>
      </c>
      <c r="O317" s="14" t="str">
        <f>IF(SUMIF(T317:U317,"&lt;0")&lt;&gt;0,SUMIF(T317:U317,"&lt;0")*(-1)," ")</f>
        <v xml:space="preserve"> </v>
      </c>
      <c r="P317" s="15">
        <f>AB317+AD317+AF317+AH317+AJ317+AL317+AN317+AP317+AR317+AT317+AV317+AX317+AZ317+BB317+BD317+BF317+BH317+BJ317+BL317+BN317+BP317+BR317+BT317+BV317+BX317+BZ317+CB317+CD317+CF317+CH317+CJ317+CL317+CN317+CP317+CR317+CT317+CV317+CX317+CZ317+DB317+DD317+DF317+DH317+DJ317+DL317+DN317+DP317+DR317+DT317+DV317+DX317+DZ317+EB317+ED317+EF317+EH317+EJ317+EL317+EN317+EP317+ER317+ET317+EV317+EX317+EZ317+FB317+FD317+FF317+FH317+FJ317+FL317+FN317+FP317+FR317+FT317+FV317+FX317+FZ317+GB317+GD317+GF317</f>
        <v>0</v>
      </c>
      <c r="Q317" s="99">
        <f>P317-GO317</f>
        <v>0</v>
      </c>
      <c r="R317" s="102">
        <f>ROUNDUP(COUNTIF(T317:U317,"&gt; 0")/2,0)</f>
        <v>0</v>
      </c>
      <c r="S317" s="17" t="str">
        <f>IF(R317=0,"-",IF(R317-X317&gt;8,M317/(8+X317),M317/R317))</f>
        <v>-</v>
      </c>
      <c r="T317" s="102" t="str">
        <f>IFERROR(VLOOKUP(D317,'Ласт турнир'!A$2:C$129,2,FALSE),"")</f>
        <v/>
      </c>
      <c r="U317" s="14">
        <f>IFERROR(VLOOKUP(D317,'Ласт турнир'!A$2:C$129,3,FALSE),0)</f>
        <v>0</v>
      </c>
      <c r="V317" s="176"/>
      <c r="W317" s="177" t="str">
        <f>IF(GP317=0," ",IF(GP317-V317=0," ",GP317-V317))</f>
        <v xml:space="preserve"> </v>
      </c>
      <c r="X317" s="178"/>
    </row>
    <row r="318" spans="3:24" x14ac:dyDescent="0.25">
      <c r="C318" s="168">
        <f>C317+1</f>
        <v>237</v>
      </c>
      <c r="D318" s="3" t="s">
        <v>286</v>
      </c>
      <c r="E318" s="7">
        <v>3.5</v>
      </c>
      <c r="F318" s="26" t="s">
        <v>807</v>
      </c>
      <c r="G318" s="29" t="str">
        <f>TEXT(E318,"0,0") &amp; F318</f>
        <v>3,5</v>
      </c>
      <c r="H318" s="2">
        <f>IF(M318&gt;0,1,0)</f>
        <v>0</v>
      </c>
      <c r="I318" s="2">
        <f>IF(F318="",E318,E318+0.1)</f>
        <v>3.5</v>
      </c>
      <c r="J318" s="12"/>
      <c r="K318" s="18" t="str">
        <f>IF(M318 &gt; 0, K317+1, "n/a")</f>
        <v>n/a</v>
      </c>
      <c r="L318" s="11" t="str">
        <f>IF(V318=0," ",IF(V318-K318=0," ",V318-K318))</f>
        <v xml:space="preserve"> </v>
      </c>
      <c r="M318" s="27">
        <f>U318</f>
        <v>0</v>
      </c>
      <c r="N318" s="13">
        <f>M318-X318</f>
        <v>0</v>
      </c>
      <c r="O318" s="14" t="str">
        <f>IF(SUMIF(T318:U318,"&lt;0")&lt;&gt;0,SUMIF(T318:U318,"&lt;0")*(-1)," ")</f>
        <v xml:space="preserve"> </v>
      </c>
      <c r="P318" s="15">
        <f>AB318+AD318+AF318+AH318+AJ318+AL318+AN318+AP318+AR318+AT318+AV318+AX318+AZ318+BB318+BD318+BF318+BH318+BJ318+BL318+BN318+BP318+BR318+BT318+BV318+BX318+BZ318+CB318+CD318+CF318+CH318+CJ318+CL318+CN318+CP318+CR318+CT318+CV318+CX318+CZ318+DB318+DD318+DF318+DH318+DJ318+DL318+DN318+DP318+DR318+DT318+DV318+DX318+DZ318+EB318+ED318+EF318+EH318+EJ318+EL318+EN318+EP318+ER318+ET318+EV318+EX318+EZ318+FB318+FD318+FF318+FH318+FJ318+FL318+FN318+FP318+FR318+FT318+FV318+FX318+FZ318+GB318+GD318+GF318</f>
        <v>0</v>
      </c>
      <c r="Q318" s="99">
        <f>P318-GO318</f>
        <v>0</v>
      </c>
      <c r="R318" s="102">
        <f>ROUNDUP(COUNTIF(T318:U318,"&gt; 0")/2,0)</f>
        <v>0</v>
      </c>
      <c r="S318" s="17" t="str">
        <f>IF(R318=0,"-",IF(R318-X318&gt;8,M318/(8+X318),M318/R318))</f>
        <v>-</v>
      </c>
      <c r="T318" s="102" t="str">
        <f>IFERROR(VLOOKUP(D318,'Ласт турнир'!A$2:C$129,2,FALSE),"")</f>
        <v/>
      </c>
      <c r="U318" s="14">
        <f>IFERROR(VLOOKUP(D318,'Ласт турнир'!A$2:C$129,3,FALSE),0)</f>
        <v>0</v>
      </c>
      <c r="V318" s="176"/>
      <c r="W318" s="177" t="str">
        <f>IF(GP318=0," ",IF(GP318-V318=0," ",GP318-V318))</f>
        <v xml:space="preserve"> </v>
      </c>
      <c r="X318" s="178"/>
    </row>
    <row r="319" spans="3:24" x14ac:dyDescent="0.25">
      <c r="C319" s="168">
        <f>C318+1</f>
        <v>238</v>
      </c>
      <c r="D319" s="3" t="s">
        <v>223</v>
      </c>
      <c r="E319" s="7">
        <v>3.5</v>
      </c>
      <c r="F319" s="26" t="s">
        <v>807</v>
      </c>
      <c r="G319" s="29" t="str">
        <f>TEXT(E319,"0,0") &amp; F319</f>
        <v>3,5</v>
      </c>
      <c r="H319" s="2">
        <f>IF(M319&gt;0,1,0)</f>
        <v>0</v>
      </c>
      <c r="I319" s="2">
        <f>IF(F319="",E319,E319+0.1)</f>
        <v>3.5</v>
      </c>
      <c r="J319" s="12"/>
      <c r="K319" s="18" t="str">
        <f>IF(M319 &gt; 0, K318+1, "n/a")</f>
        <v>n/a</v>
      </c>
      <c r="L319" s="11" t="str">
        <f>IF(V319=0," ",IF(V319-K319=0," ",V319-K319))</f>
        <v xml:space="preserve"> </v>
      </c>
      <c r="M319" s="27">
        <f>U319</f>
        <v>0</v>
      </c>
      <c r="N319" s="13">
        <f>M319-X319</f>
        <v>0</v>
      </c>
      <c r="O319" s="14" t="str">
        <f>IF(SUMIF(T319:U319,"&lt;0")&lt;&gt;0,SUMIF(T319:U319,"&lt;0")*(-1)," ")</f>
        <v xml:space="preserve"> </v>
      </c>
      <c r="P319" s="15">
        <f>AB319+AD319+AF319+AH319+AJ319+AL319+AN319+AP319+AR319+AT319+AV319+AX319+AZ319+BB319+BD319+BF319+BH319+BJ319+BL319+BN319+BP319+BR319+BT319+BV319+BX319+BZ319+CB319+CD319+CF319+CH319+CJ319+CL319+CN319+CP319+CR319+CT319+CV319+CX319+CZ319+DB319+DD319+DF319+DH319+DJ319+DL319+DN319+DP319+DR319+DT319+DV319+DX319+DZ319+EB319+ED319+EF319+EH319+EJ319+EL319+EN319+EP319+ER319+ET319+EV319+EX319+EZ319+FB319+FD319+FF319+FH319+FJ319+FL319+FN319+FP319+FR319+FT319+FV319+FX319+FZ319+GB319+GD319+GF319</f>
        <v>0</v>
      </c>
      <c r="Q319" s="99">
        <f>P319-GO319</f>
        <v>0</v>
      </c>
      <c r="R319" s="102">
        <f>ROUNDUP(COUNTIF(T319:U319,"&gt; 0")/2,0)</f>
        <v>0</v>
      </c>
      <c r="S319" s="17" t="str">
        <f>IF(R319=0,"-",IF(R319-X319&gt;8,M319/(8+X319),M319/R319))</f>
        <v>-</v>
      </c>
      <c r="T319" s="102" t="str">
        <f>IFERROR(VLOOKUP(D319,'Ласт турнир'!A$2:C$129,2,FALSE),"")</f>
        <v/>
      </c>
      <c r="U319" s="14">
        <f>IFERROR(VLOOKUP(D319,'Ласт турнир'!A$2:C$129,3,FALSE),0)</f>
        <v>0</v>
      </c>
      <c r="V319" s="176"/>
      <c r="W319" s="177" t="str">
        <f>IF(GP319=0," ",IF(GP319-V319=0," ",GP319-V319))</f>
        <v xml:space="preserve"> </v>
      </c>
      <c r="X319" s="178"/>
    </row>
    <row r="320" spans="3:24" x14ac:dyDescent="0.25">
      <c r="C320" s="168">
        <f>C319+1</f>
        <v>239</v>
      </c>
      <c r="D320" s="3" t="s">
        <v>247</v>
      </c>
      <c r="E320" s="7">
        <v>3.5</v>
      </c>
      <c r="F320" s="26" t="s">
        <v>807</v>
      </c>
      <c r="G320" s="29" t="str">
        <f>TEXT(E320,"0,0") &amp; F320</f>
        <v>3,5</v>
      </c>
      <c r="H320" s="2">
        <f>IF(M320&gt;0,1,0)</f>
        <v>0</v>
      </c>
      <c r="I320" s="2">
        <f>IF(F320="",E320,E320+0.1)</f>
        <v>3.5</v>
      </c>
      <c r="J320" s="12"/>
      <c r="K320" s="18" t="str">
        <f>IF(M320 &gt; 0, K319+1, "n/a")</f>
        <v>n/a</v>
      </c>
      <c r="L320" s="11" t="str">
        <f>IF(V320=0," ",IF(V320-K320=0," ",V320-K320))</f>
        <v xml:space="preserve"> </v>
      </c>
      <c r="M320" s="27">
        <f>U320</f>
        <v>0</v>
      </c>
      <c r="N320" s="13">
        <f>M320-X320</f>
        <v>0</v>
      </c>
      <c r="O320" s="14" t="str">
        <f>IF(SUMIF(T320:U320,"&lt;0")&lt;&gt;0,SUMIF(T320:U320,"&lt;0")*(-1)," ")</f>
        <v xml:space="preserve"> </v>
      </c>
      <c r="P320" s="15">
        <f>AB320+AD320+AF320+AH320+AJ320+AL320+AN320+AP320+AR320+AT320+AV320+AX320+AZ320+BB320+BD320+BF320+BH320+BJ320+BL320+BN320+BP320+BR320+BT320+BV320+BX320+BZ320+CB320+CD320+CF320+CH320+CJ320+CL320+CN320+CP320+CR320+CT320+CV320+CX320+CZ320+DB320+DD320+DF320+DH320+DJ320+DL320+DN320+DP320+DR320+DT320+DV320+DX320+DZ320+EB320+ED320+EF320+EH320+EJ320+EL320+EN320+EP320+ER320+ET320+EV320+EX320+EZ320+FB320+FD320+FF320+FH320+FJ320+FL320+FN320+FP320+FR320+FT320+FV320+FX320+FZ320+GB320+GD320+GF320</f>
        <v>0</v>
      </c>
      <c r="Q320" s="99">
        <f>P320-GO320</f>
        <v>0</v>
      </c>
      <c r="R320" s="102">
        <f>ROUNDUP(COUNTIF(T320:U320,"&gt; 0")/2,0)</f>
        <v>0</v>
      </c>
      <c r="S320" s="17" t="str">
        <f>IF(R320=0,"-",IF(R320-X320&gt;8,M320/(8+X320),M320/R320))</f>
        <v>-</v>
      </c>
      <c r="T320" s="102" t="str">
        <f>IFERROR(VLOOKUP(D320,'Ласт турнир'!A$2:C$129,2,FALSE),"")</f>
        <v/>
      </c>
      <c r="U320" s="14">
        <f>IFERROR(VLOOKUP(D320,'Ласт турнир'!A$2:C$129,3,FALSE),0)</f>
        <v>0</v>
      </c>
      <c r="V320" s="176"/>
      <c r="W320" s="177" t="str">
        <f>IF(GP320=0," ",IF(GP320-V320=0," ",GP320-V320))</f>
        <v xml:space="preserve"> </v>
      </c>
      <c r="X320" s="178"/>
    </row>
    <row r="321" spans="3:24" x14ac:dyDescent="0.25">
      <c r="C321" s="168">
        <f>C320+1</f>
        <v>240</v>
      </c>
      <c r="D321" s="3" t="s">
        <v>241</v>
      </c>
      <c r="E321" s="7">
        <v>3.5</v>
      </c>
      <c r="F321" s="26" t="s">
        <v>807</v>
      </c>
      <c r="G321" s="29" t="str">
        <f>TEXT(E321,"0,0") &amp; F321</f>
        <v>3,5</v>
      </c>
      <c r="H321" s="2">
        <f>IF(M321&gt;0,1,0)</f>
        <v>0</v>
      </c>
      <c r="I321" s="2">
        <f>IF(F321="",E321,E321+0.1)</f>
        <v>3.5</v>
      </c>
      <c r="J321" s="12"/>
      <c r="K321" s="18" t="str">
        <f>IF(M321 &gt; 0, K320+1, "n/a")</f>
        <v>n/a</v>
      </c>
      <c r="L321" s="11" t="str">
        <f>IF(V321=0," ",IF(V321-K321=0," ",V321-K321))</f>
        <v xml:space="preserve"> </v>
      </c>
      <c r="M321" s="27">
        <f>U321</f>
        <v>0</v>
      </c>
      <c r="N321" s="13">
        <f>M321-X321</f>
        <v>0</v>
      </c>
      <c r="O321" s="14" t="str">
        <f>IF(SUMIF(T321:U321,"&lt;0")&lt;&gt;0,SUMIF(T321:U321,"&lt;0")*(-1)," ")</f>
        <v xml:space="preserve"> </v>
      </c>
      <c r="P321" s="15">
        <f>AB321+AD321+AF321+AH321+AJ321+AL321+AN321+AP321+AR321+AT321+AV321+AX321+AZ321+BB321+BD321+BF321+BH321+BJ321+BL321+BN321+BP321+BR321+BT321+BV321+BX321+BZ321+CB321+CD321+CF321+CH321+CJ321+CL321+CN321+CP321+CR321+CT321+CV321+CX321+CZ321+DB321+DD321+DF321+DH321+DJ321+DL321+DN321+DP321+DR321+DT321+DV321+DX321+DZ321+EB321+ED321+EF321+EH321+EJ321+EL321+EN321+EP321+ER321+ET321+EV321+EX321+EZ321+FB321+FD321+FF321+FH321+FJ321+FL321+FN321+FP321+FR321+FT321+FV321+FX321+FZ321+GB321+GD321+GF321</f>
        <v>0</v>
      </c>
      <c r="Q321" s="99">
        <f>P321-GO321</f>
        <v>0</v>
      </c>
      <c r="R321" s="102">
        <f>ROUNDUP(COUNTIF(T321:U321,"&gt; 0")/2,0)</f>
        <v>0</v>
      </c>
      <c r="S321" s="17" t="str">
        <f>IF(R321=0,"-",IF(R321-X321&gt;8,M321/(8+X321),M321/R321))</f>
        <v>-</v>
      </c>
      <c r="T321" s="102" t="str">
        <f>IFERROR(VLOOKUP(D321,'Ласт турнир'!A$2:C$129,2,FALSE),"")</f>
        <v/>
      </c>
      <c r="U321" s="14">
        <f>IFERROR(VLOOKUP(D321,'Ласт турнир'!A$2:C$129,3,FALSE),0)</f>
        <v>0</v>
      </c>
      <c r="V321" s="176"/>
      <c r="W321" s="177" t="str">
        <f>IF(GP321=0," ",IF(GP321-V321=0," ",GP321-V321))</f>
        <v xml:space="preserve"> </v>
      </c>
      <c r="X321" s="178"/>
    </row>
    <row r="322" spans="3:24" x14ac:dyDescent="0.25">
      <c r="C322" s="168">
        <f>C321+1</f>
        <v>241</v>
      </c>
      <c r="D322" s="3" t="s">
        <v>284</v>
      </c>
      <c r="E322" s="7">
        <v>3.5</v>
      </c>
      <c r="F322" s="26" t="s">
        <v>807</v>
      </c>
      <c r="G322" s="29" t="str">
        <f>TEXT(E322,"0,0") &amp; F322</f>
        <v>3,5</v>
      </c>
      <c r="H322" s="2">
        <f>IF(M322&gt;0,1,0)</f>
        <v>0</v>
      </c>
      <c r="I322" s="2">
        <f>IF(F322="",E322,E322+0.1)</f>
        <v>3.5</v>
      </c>
      <c r="J322" s="12"/>
      <c r="K322" s="18" t="str">
        <f>IF(M322 &gt; 0, K321+1, "n/a")</f>
        <v>n/a</v>
      </c>
      <c r="L322" s="11" t="str">
        <f>IF(V322=0," ",IF(V322-K322=0," ",V322-K322))</f>
        <v xml:space="preserve"> </v>
      </c>
      <c r="M322" s="27">
        <f>U322</f>
        <v>0</v>
      </c>
      <c r="N322" s="13">
        <f>M322-X322</f>
        <v>0</v>
      </c>
      <c r="O322" s="14" t="str">
        <f>IF(SUMIF(T322:U322,"&lt;0")&lt;&gt;0,SUMIF(T322:U322,"&lt;0")*(-1)," ")</f>
        <v xml:space="preserve"> </v>
      </c>
      <c r="P322" s="15">
        <f>AB322+AD322+AF322+AH322+AJ322+AL322+AN322+AP322+AR322+AT322+AV322+AX322+AZ322+BB322+BD322+BF322+BH322+BJ322+BL322+BN322+BP322+BR322+BT322+BV322+BX322+BZ322+CB322+CD322+CF322+CH322+CJ322+CL322+CN322+CP322+CR322+CT322+CV322+CX322+CZ322+DB322+DD322+DF322+DH322+DJ322+DL322+DN322+DP322+DR322+DT322+DV322+DX322+DZ322+EB322+ED322+EF322+EH322+EJ322+EL322+EN322+EP322+ER322+ET322+EV322+EX322+EZ322+FB322+FD322+FF322+FH322+FJ322+FL322+FN322+FP322+FR322+FT322+FV322+FX322+FZ322+GB322+GD322+GF322</f>
        <v>0</v>
      </c>
      <c r="Q322" s="99">
        <f>P322-GO322</f>
        <v>0</v>
      </c>
      <c r="R322" s="102">
        <f>ROUNDUP(COUNTIF(T322:U322,"&gt; 0")/2,0)</f>
        <v>0</v>
      </c>
      <c r="S322" s="17" t="str">
        <f>IF(R322=0,"-",IF(R322-X322&gt;8,M322/(8+X322),M322/R322))</f>
        <v>-</v>
      </c>
      <c r="T322" s="102" t="str">
        <f>IFERROR(VLOOKUP(D322,'Ласт турнир'!A$2:C$129,2,FALSE),"")</f>
        <v/>
      </c>
      <c r="U322" s="14">
        <f>IFERROR(VLOOKUP(D322,'Ласт турнир'!A$2:C$129,3,FALSE),0)</f>
        <v>0</v>
      </c>
      <c r="V322" s="176"/>
      <c r="W322" s="177" t="str">
        <f>IF(GP322=0," ",IF(GP322-V322=0," ",GP322-V322))</f>
        <v xml:space="preserve"> </v>
      </c>
      <c r="X322" s="178"/>
    </row>
    <row r="323" spans="3:24" x14ac:dyDescent="0.25">
      <c r="C323" s="168">
        <f>C322+1</f>
        <v>242</v>
      </c>
      <c r="D323" s="3" t="s">
        <v>185</v>
      </c>
      <c r="E323" s="7">
        <v>3.5</v>
      </c>
      <c r="F323" s="26" t="s">
        <v>807</v>
      </c>
      <c r="G323" s="29" t="str">
        <f>TEXT(E323,"0,0") &amp; F323</f>
        <v>3,5</v>
      </c>
      <c r="H323" s="2">
        <f>IF(M323&gt;0,1,0)</f>
        <v>0</v>
      </c>
      <c r="I323" s="2">
        <f>IF(F323="",E323,E323+0.1)</f>
        <v>3.5</v>
      </c>
      <c r="J323" s="12"/>
      <c r="K323" s="18" t="str">
        <f>IF(M323 &gt; 0, K322+1, "n/a")</f>
        <v>n/a</v>
      </c>
      <c r="L323" s="11" t="str">
        <f>IF(V323=0," ",IF(V323-K323=0," ",V323-K323))</f>
        <v xml:space="preserve"> </v>
      </c>
      <c r="M323" s="27">
        <f>U323</f>
        <v>0</v>
      </c>
      <c r="N323" s="13">
        <f>M323-X323</f>
        <v>0</v>
      </c>
      <c r="O323" s="14" t="str">
        <f>IF(SUMIF(T323:U323,"&lt;0")&lt;&gt;0,SUMIF(T323:U323,"&lt;0")*(-1)," ")</f>
        <v xml:space="preserve"> </v>
      </c>
      <c r="P323" s="15">
        <f>AB323+AD323+AF323+AH323+AJ323+AL323+AN323+AP323+AR323+AT323+AV323+AX323+AZ323+BB323+BD323+BF323+BH323+BJ323+BL323+BN323+BP323+BR323+BT323+BV323+BX323+BZ323+CB323+CD323+CF323+CH323+CJ323+CL323+CN323+CP323+CR323+CT323+CV323+CX323+CZ323+DB323+DD323+DF323+DH323+DJ323+DL323+DN323+DP323+DR323+DT323+DV323+DX323+DZ323+EB323+ED323+EF323+EH323+EJ323+EL323+EN323+EP323+ER323+ET323+EV323+EX323+EZ323+FB323+FD323+FF323+FH323+FJ323+FL323+FN323+FP323+FR323+FT323+FV323+FX323+FZ323+GB323+GD323+GF323</f>
        <v>0</v>
      </c>
      <c r="Q323" s="99">
        <f>P323-GO323</f>
        <v>0</v>
      </c>
      <c r="R323" s="102">
        <f>ROUNDUP(COUNTIF(T323:U323,"&gt; 0")/2,0)</f>
        <v>0</v>
      </c>
      <c r="S323" s="17" t="str">
        <f>IF(R323=0,"-",IF(R323-X323&gt;8,M323/(8+X323),M323/R323))</f>
        <v>-</v>
      </c>
      <c r="T323" s="102" t="str">
        <f>IFERROR(VLOOKUP(D323,'Ласт турнир'!A$2:C$129,2,FALSE),"")</f>
        <v/>
      </c>
      <c r="U323" s="14">
        <f>IFERROR(VLOOKUP(D323,'Ласт турнир'!A$2:C$129,3,FALSE),0)</f>
        <v>0</v>
      </c>
      <c r="V323" s="176"/>
      <c r="W323" s="177" t="str">
        <f>IF(GP323=0," ",IF(GP323-V323=0," ",GP323-V323))</f>
        <v xml:space="preserve"> </v>
      </c>
      <c r="X323" s="178"/>
    </row>
    <row r="324" spans="3:24" x14ac:dyDescent="0.25">
      <c r="C324" s="168">
        <f>C323+1</f>
        <v>243</v>
      </c>
      <c r="D324" s="3" t="s">
        <v>285</v>
      </c>
      <c r="E324" s="7">
        <v>3.5</v>
      </c>
      <c r="F324" s="26" t="s">
        <v>807</v>
      </c>
      <c r="G324" s="29" t="str">
        <f>TEXT(E324,"0,0") &amp; F324</f>
        <v>3,5</v>
      </c>
      <c r="H324" s="2">
        <f>IF(M324&gt;0,1,0)</f>
        <v>0</v>
      </c>
      <c r="I324" s="2">
        <f>IF(F324="",E324,E324+0.1)</f>
        <v>3.5</v>
      </c>
      <c r="J324" s="12"/>
      <c r="K324" s="18" t="str">
        <f>IF(M324 &gt; 0, K323+1, "n/a")</f>
        <v>n/a</v>
      </c>
      <c r="L324" s="11" t="str">
        <f>IF(V324=0," ",IF(V324-K324=0," ",V324-K324))</f>
        <v xml:space="preserve"> </v>
      </c>
      <c r="M324" s="27">
        <f>U324</f>
        <v>0</v>
      </c>
      <c r="N324" s="13">
        <f>M324-X324</f>
        <v>0</v>
      </c>
      <c r="O324" s="14" t="str">
        <f>IF(SUMIF(T324:U324,"&lt;0")&lt;&gt;0,SUMIF(T324:U324,"&lt;0")*(-1)," ")</f>
        <v xml:space="preserve"> </v>
      </c>
      <c r="P324" s="15">
        <f>AB324+AD324+AF324+AH324+AJ324+AL324+AN324+AP324+AR324+AT324+AV324+AX324+AZ324+BB324+BD324+BF324+BH324+BJ324+BL324+BN324+BP324+BR324+BT324+BV324+BX324+BZ324+CB324+CD324+CF324+CH324+CJ324+CL324+CN324+CP324+CR324+CT324+CV324+CX324+CZ324+DB324+DD324+DF324+DH324+DJ324+DL324+DN324+DP324+DR324+DT324+DV324+DX324+DZ324+EB324+ED324+EF324+EH324+EJ324+EL324+EN324+EP324+ER324+ET324+EV324+EX324+EZ324+FB324+FD324+FF324+FH324+FJ324+FL324+FN324+FP324+FR324+FT324+FV324+FX324+FZ324+GB324+GD324+GF324</f>
        <v>0</v>
      </c>
      <c r="Q324" s="99">
        <f>P324-GO324</f>
        <v>0</v>
      </c>
      <c r="R324" s="102">
        <f>ROUNDUP(COUNTIF(T324:U324,"&gt; 0")/2,0)</f>
        <v>0</v>
      </c>
      <c r="S324" s="17" t="str">
        <f>IF(R324=0,"-",IF(R324-X324&gt;8,M324/(8+X324),M324/R324))</f>
        <v>-</v>
      </c>
      <c r="T324" s="102" t="str">
        <f>IFERROR(VLOOKUP(D324,'Ласт турнир'!A$2:C$129,2,FALSE),"")</f>
        <v/>
      </c>
      <c r="U324" s="14">
        <f>IFERROR(VLOOKUP(D324,'Ласт турнир'!A$2:C$129,3,FALSE),0)</f>
        <v>0</v>
      </c>
      <c r="V324" s="176"/>
      <c r="W324" s="177" t="str">
        <f>IF(GP324=0," ",IF(GP324-V324=0," ",GP324-V324))</f>
        <v xml:space="preserve"> </v>
      </c>
      <c r="X324" s="178"/>
    </row>
    <row r="325" spans="3:24" x14ac:dyDescent="0.25">
      <c r="C325" s="168">
        <f>C324+1</f>
        <v>244</v>
      </c>
      <c r="D325" s="3" t="s">
        <v>242</v>
      </c>
      <c r="E325" s="7">
        <v>3.5</v>
      </c>
      <c r="F325" s="26" t="s">
        <v>807</v>
      </c>
      <c r="G325" s="29" t="str">
        <f>TEXT(E325,"0,0") &amp; F325</f>
        <v>3,5</v>
      </c>
      <c r="H325" s="2">
        <f>IF(M325&gt;0,1,0)</f>
        <v>0</v>
      </c>
      <c r="I325" s="2">
        <f>IF(F325="",E325,E325+0.1)</f>
        <v>3.5</v>
      </c>
      <c r="J325" s="12"/>
      <c r="K325" s="18" t="str">
        <f>IF(M325 &gt; 0, K324+1, "n/a")</f>
        <v>n/a</v>
      </c>
      <c r="L325" s="11" t="str">
        <f>IF(V325=0," ",IF(V325-K325=0," ",V325-K325))</f>
        <v xml:space="preserve"> </v>
      </c>
      <c r="M325" s="27">
        <f>U325</f>
        <v>0</v>
      </c>
      <c r="N325" s="13">
        <f>M325-X325</f>
        <v>0</v>
      </c>
      <c r="O325" s="14" t="str">
        <f>IF(SUMIF(T325:U325,"&lt;0")&lt;&gt;0,SUMIF(T325:U325,"&lt;0")*(-1)," ")</f>
        <v xml:space="preserve"> </v>
      </c>
      <c r="P325" s="15">
        <f>AB325+AD325+AF325+AH325+AJ325+AL325+AN325+AP325+AR325+AT325+AV325+AX325+AZ325+BB325+BD325+BF325+BH325+BJ325+BL325+BN325+BP325+BR325+BT325+BV325+BX325+BZ325+CB325+CD325+CF325+CH325+CJ325+CL325+CN325+CP325+CR325+CT325+CV325+CX325+CZ325+DB325+DD325+DF325+DH325+DJ325+DL325+DN325+DP325+DR325+DT325+DV325+DX325+DZ325+EB325+ED325+EF325+EH325+EJ325+EL325+EN325+EP325+ER325+ET325+EV325+EX325+EZ325+FB325+FD325+FF325+FH325+FJ325+FL325+FN325+FP325+FR325+FT325+FV325+FX325+FZ325+GB325+GD325+GF325</f>
        <v>0</v>
      </c>
      <c r="Q325" s="99">
        <f>P325-GO325</f>
        <v>0</v>
      </c>
      <c r="R325" s="102">
        <f>ROUNDUP(COUNTIF(T325:U325,"&gt; 0")/2,0)</f>
        <v>0</v>
      </c>
      <c r="S325" s="17" t="str">
        <f>IF(R325=0,"-",IF(R325-X325&gt;8,M325/(8+X325),M325/R325))</f>
        <v>-</v>
      </c>
      <c r="T325" s="102" t="str">
        <f>IFERROR(VLOOKUP(D325,'Ласт турнир'!A$2:C$129,2,FALSE),"")</f>
        <v/>
      </c>
      <c r="U325" s="14">
        <f>IFERROR(VLOOKUP(D325,'Ласт турнир'!A$2:C$129,3,FALSE),0)</f>
        <v>0</v>
      </c>
      <c r="V325" s="176"/>
      <c r="W325" s="177" t="str">
        <f>IF(GP325=0," ",IF(GP325-V325=0," ",GP325-V325))</f>
        <v xml:space="preserve"> </v>
      </c>
      <c r="X325" s="178"/>
    </row>
    <row r="326" spans="3:24" x14ac:dyDescent="0.25">
      <c r="C326" s="168">
        <f>C325+1</f>
        <v>245</v>
      </c>
      <c r="D326" s="3" t="s">
        <v>287</v>
      </c>
      <c r="E326" s="7">
        <v>3.5</v>
      </c>
      <c r="F326" s="26" t="s">
        <v>807</v>
      </c>
      <c r="G326" s="29" t="str">
        <f>TEXT(E326,"0,0") &amp; F326</f>
        <v>3,5</v>
      </c>
      <c r="H326" s="2">
        <f>IF(M326&gt;0,1,0)</f>
        <v>0</v>
      </c>
      <c r="I326" s="2">
        <f>IF(F326="",E326,E326+0.1)</f>
        <v>3.5</v>
      </c>
      <c r="J326" s="12"/>
      <c r="K326" s="18" t="str">
        <f>IF(M326 &gt; 0, K325+1, "n/a")</f>
        <v>n/a</v>
      </c>
      <c r="L326" s="11" t="str">
        <f>IF(V326=0," ",IF(V326-K326=0," ",V326-K326))</f>
        <v xml:space="preserve"> </v>
      </c>
      <c r="M326" s="27">
        <f>U326</f>
        <v>0</v>
      </c>
      <c r="N326" s="13">
        <f>M326-X326</f>
        <v>0</v>
      </c>
      <c r="O326" s="14" t="str">
        <f>IF(SUMIF(T326:U326,"&lt;0")&lt;&gt;0,SUMIF(T326:U326,"&lt;0")*(-1)," ")</f>
        <v xml:space="preserve"> </v>
      </c>
      <c r="P326" s="15">
        <f>AB326+AD326+AF326+AH326+AJ326+AL326+AN326+AP326+AR326+AT326+AV326+AX326+AZ326+BB326+BD326+BF326+BH326+BJ326+BL326+BN326+BP326+BR326+BT326+BV326+BX326+BZ326+CB326+CD326+CF326+CH326+CJ326+CL326+CN326+CP326+CR326+CT326+CV326+CX326+CZ326+DB326+DD326+DF326+DH326+DJ326+DL326+DN326+DP326+DR326+DT326+DV326+DX326+DZ326+EB326+ED326+EF326+EH326+EJ326+EL326+EN326+EP326+ER326+ET326+EV326+EX326+EZ326+FB326+FD326+FF326+FH326+FJ326+FL326+FN326+FP326+FR326+FT326+FV326+FX326+FZ326+GB326+GD326+GF326</f>
        <v>0</v>
      </c>
      <c r="Q326" s="99">
        <f>P326-GO326</f>
        <v>0</v>
      </c>
      <c r="R326" s="102">
        <f>ROUNDUP(COUNTIF(T326:U326,"&gt; 0")/2,0)</f>
        <v>0</v>
      </c>
      <c r="S326" s="17" t="str">
        <f>IF(R326=0,"-",IF(R326-X326&gt;8,M326/(8+X326),M326/R326))</f>
        <v>-</v>
      </c>
      <c r="T326" s="102" t="str">
        <f>IFERROR(VLOOKUP(D326,'Ласт турнир'!A$2:C$129,2,FALSE),"")</f>
        <v/>
      </c>
      <c r="U326" s="14">
        <f>IFERROR(VLOOKUP(D326,'Ласт турнир'!A$2:C$129,3,FALSE),0)</f>
        <v>0</v>
      </c>
      <c r="V326" s="176"/>
      <c r="W326" s="177" t="str">
        <f>IF(GP326=0," ",IF(GP326-V326=0," ",GP326-V326))</f>
        <v xml:space="preserve"> </v>
      </c>
      <c r="X326" s="178"/>
    </row>
    <row r="327" spans="3:24" x14ac:dyDescent="0.25">
      <c r="C327" s="168">
        <f>C326+1</f>
        <v>246</v>
      </c>
      <c r="D327" s="3" t="s">
        <v>288</v>
      </c>
      <c r="E327" s="7">
        <v>3.5</v>
      </c>
      <c r="F327" s="26" t="s">
        <v>807</v>
      </c>
      <c r="G327" s="29" t="str">
        <f>TEXT(E327,"0,0") &amp; F327</f>
        <v>3,5</v>
      </c>
      <c r="H327" s="2">
        <f>IF(M327&gt;0,1,0)</f>
        <v>0</v>
      </c>
      <c r="I327" s="2">
        <f>IF(F327="",E327,E327+0.1)</f>
        <v>3.5</v>
      </c>
      <c r="J327" s="12"/>
      <c r="K327" s="18" t="str">
        <f>IF(M327 &gt; 0, K326+1, "n/a")</f>
        <v>n/a</v>
      </c>
      <c r="L327" s="11" t="str">
        <f>IF(V327=0," ",IF(V327-K327=0," ",V327-K327))</f>
        <v xml:space="preserve"> </v>
      </c>
      <c r="M327" s="27">
        <f>U327</f>
        <v>0</v>
      </c>
      <c r="N327" s="13">
        <f>M327-X327</f>
        <v>0</v>
      </c>
      <c r="O327" s="14" t="str">
        <f>IF(SUMIF(T327:U327,"&lt;0")&lt;&gt;0,SUMIF(T327:U327,"&lt;0")*(-1)," ")</f>
        <v xml:space="preserve"> </v>
      </c>
      <c r="P327" s="15">
        <f>AB327+AD327+AF327+AH327+AJ327+AL327+AN327+AP327+AR327+AT327+AV327+AX327+AZ327+BB327+BD327+BF327+BH327+BJ327+BL327+BN327+BP327+BR327+BT327+BV327+BX327+BZ327+CB327+CD327+CF327+CH327+CJ327+CL327+CN327+CP327+CR327+CT327+CV327+CX327+CZ327+DB327+DD327+DF327+DH327+DJ327+DL327+DN327+DP327+DR327+DT327+DV327+DX327+DZ327+EB327+ED327+EF327+EH327+EJ327+EL327+EN327+EP327+ER327+ET327+EV327+EX327+EZ327+FB327+FD327+FF327+FH327+FJ327+FL327+FN327+FP327+FR327+FT327+FV327+FX327+FZ327+GB327+GD327+GF327</f>
        <v>0</v>
      </c>
      <c r="Q327" s="99">
        <f>P327-GO327</f>
        <v>0</v>
      </c>
      <c r="R327" s="102">
        <f>ROUNDUP(COUNTIF(T327:U327,"&gt; 0")/2,0)</f>
        <v>0</v>
      </c>
      <c r="S327" s="17" t="str">
        <f>IF(R327=0,"-",IF(R327-X327&gt;8,M327/(8+X327),M327/R327))</f>
        <v>-</v>
      </c>
      <c r="T327" s="102" t="str">
        <f>IFERROR(VLOOKUP(D327,'Ласт турнир'!A$2:C$129,2,FALSE),"")</f>
        <v/>
      </c>
      <c r="U327" s="14">
        <f>IFERROR(VLOOKUP(D327,'Ласт турнир'!A$2:C$129,3,FALSE),0)</f>
        <v>0</v>
      </c>
      <c r="V327" s="176"/>
      <c r="W327" s="177" t="str">
        <f>IF(GP327=0," ",IF(GP327-V327=0," ",GP327-V327))</f>
        <v xml:space="preserve"> </v>
      </c>
      <c r="X327" s="178"/>
    </row>
    <row r="328" spans="3:24" x14ac:dyDescent="0.25">
      <c r="C328" s="168">
        <f>C327+1</f>
        <v>247</v>
      </c>
      <c r="D328" s="3" t="s">
        <v>499</v>
      </c>
      <c r="E328" s="7">
        <v>3.5</v>
      </c>
      <c r="F328" s="26" t="s">
        <v>807</v>
      </c>
      <c r="G328" s="29" t="str">
        <f>TEXT(E328,"0,0") &amp; F328</f>
        <v>3,5</v>
      </c>
      <c r="H328" s="2">
        <f>IF(M328&gt;0,1,0)</f>
        <v>0</v>
      </c>
      <c r="I328" s="2">
        <f>IF(F328="",E328,E328+0.1)</f>
        <v>3.5</v>
      </c>
      <c r="J328" s="12"/>
      <c r="K328" s="18" t="str">
        <f>IF(M328 &gt; 0, K327+1, "n/a")</f>
        <v>n/a</v>
      </c>
      <c r="L328" s="11" t="str">
        <f>IF(V328=0," ",IF(V328-K328=0," ",V328-K328))</f>
        <v xml:space="preserve"> </v>
      </c>
      <c r="M328" s="27">
        <f>U328</f>
        <v>0</v>
      </c>
      <c r="N328" s="13">
        <f>M328-X328</f>
        <v>0</v>
      </c>
      <c r="O328" s="14" t="str">
        <f>IF(SUMIF(T328:U328,"&lt;0")&lt;&gt;0,SUMIF(T328:U328,"&lt;0")*(-1)," ")</f>
        <v xml:space="preserve"> </v>
      </c>
      <c r="P328" s="15">
        <f>AB328+AD328+AF328+AH328+AJ328+AL328+AN328+AP328+AR328+AT328+AV328+AX328+AZ328+BB328+BD328+BF328+BH328+BJ328+BL328+BN328+BP328+BR328+BT328+BV328+BX328+BZ328+CB328+CD328+CF328+CH328+CJ328+CL328+CN328+CP328+CR328+CT328+CV328+CX328+CZ328+DB328+DD328+DF328+DH328+DJ328+DL328+DN328+DP328+DR328+DT328+DV328+DX328+DZ328+EB328+ED328+EF328+EH328+EJ328+EL328+EN328+EP328+ER328+ET328+EV328+EX328+EZ328+FB328+FD328+FF328+FH328+FJ328+FL328+FN328+FP328+FR328+FT328+FV328+FX328+FZ328+GB328+GD328+GF328</f>
        <v>0</v>
      </c>
      <c r="Q328" s="99">
        <f>P328-GO328</f>
        <v>0</v>
      </c>
      <c r="R328" s="102">
        <f>ROUNDUP(COUNTIF(T328:U328,"&gt; 0")/2,0)</f>
        <v>0</v>
      </c>
      <c r="S328" s="17" t="str">
        <f>IF(R328=0,"-",IF(R328-X328&gt;8,M328/(8+X328),M328/R328))</f>
        <v>-</v>
      </c>
      <c r="T328" s="102" t="str">
        <f>IFERROR(VLOOKUP(D328,'Ласт турнир'!A$2:C$129,2,FALSE),"")</f>
        <v/>
      </c>
      <c r="U328" s="14">
        <f>IFERROR(VLOOKUP(D328,'Ласт турнир'!A$2:C$129,3,FALSE),0)</f>
        <v>0</v>
      </c>
      <c r="V328" s="176"/>
      <c r="W328" s="177" t="str">
        <f>IF(GP328=0," ",IF(GP328-V328=0," ",GP328-V328))</f>
        <v xml:space="preserve"> </v>
      </c>
      <c r="X328" s="178"/>
    </row>
    <row r="329" spans="3:24" x14ac:dyDescent="0.25">
      <c r="C329" s="168">
        <f>C328+1</f>
        <v>248</v>
      </c>
      <c r="D329" s="3" t="s">
        <v>343</v>
      </c>
      <c r="E329" s="7">
        <v>3.5</v>
      </c>
      <c r="F329" s="26" t="s">
        <v>807</v>
      </c>
      <c r="G329" s="29" t="str">
        <f>TEXT(E329,"0,0") &amp; F329</f>
        <v>3,5</v>
      </c>
      <c r="H329" s="2">
        <f>IF(M329&gt;0,1,0)</f>
        <v>0</v>
      </c>
      <c r="I329" s="2">
        <f>IF(F329="",E329,E329+0.1)</f>
        <v>3.5</v>
      </c>
      <c r="J329" s="12"/>
      <c r="K329" s="18" t="str">
        <f>IF(M329 &gt; 0, K328+1, "n/a")</f>
        <v>n/a</v>
      </c>
      <c r="L329" s="11" t="str">
        <f>IF(V329=0," ",IF(V329-K329=0," ",V329-K329))</f>
        <v xml:space="preserve"> </v>
      </c>
      <c r="M329" s="27">
        <f>U329</f>
        <v>0</v>
      </c>
      <c r="N329" s="13">
        <f>M329-X329</f>
        <v>0</v>
      </c>
      <c r="O329" s="14" t="str">
        <f>IF(SUMIF(T329:U329,"&lt;0")&lt;&gt;0,SUMIF(T329:U329,"&lt;0")*(-1)," ")</f>
        <v xml:space="preserve"> </v>
      </c>
      <c r="P329" s="15">
        <f>AB329+AD329+AF329+AH329+AJ329+AL329+AN329+AP329+AR329+AT329+AV329+AX329+AZ329+BB329+BD329+BF329+BH329+BJ329+BL329+BN329+BP329+BR329+BT329+BV329+BX329+BZ329+CB329+CD329+CF329+CH329+CJ329+CL329+CN329+CP329+CR329+CT329+CV329+CX329+CZ329+DB329+DD329+DF329+DH329+DJ329+DL329+DN329+DP329+DR329+DT329+DV329+DX329+DZ329+EB329+ED329+EF329+EH329+EJ329+EL329+EN329+EP329+ER329+ET329+EV329+EX329+EZ329+FB329+FD329+FF329+FH329+FJ329+FL329+FN329+FP329+FR329+FT329+FV329+FX329+FZ329+GB329+GD329+GF329</f>
        <v>0</v>
      </c>
      <c r="Q329" s="99">
        <f>P329-GO329</f>
        <v>0</v>
      </c>
      <c r="R329" s="102">
        <f>ROUNDUP(COUNTIF(T329:U329,"&gt; 0")/2,0)</f>
        <v>0</v>
      </c>
      <c r="S329" s="17" t="str">
        <f>IF(R329=0,"-",IF(R329-X329&gt;8,M329/(8+X329),M329/R329))</f>
        <v>-</v>
      </c>
      <c r="T329" s="102" t="str">
        <f>IFERROR(VLOOKUP(D329,'Ласт турнир'!A$2:C$129,2,FALSE),"")</f>
        <v/>
      </c>
      <c r="U329" s="14">
        <f>IFERROR(VLOOKUP(D329,'Ласт турнир'!A$2:C$129,3,FALSE),0)</f>
        <v>0</v>
      </c>
      <c r="V329" s="176"/>
      <c r="W329" s="177" t="str">
        <f>IF(GP329=0," ",IF(GP329-V329=0," ",GP329-V329))</f>
        <v xml:space="preserve"> </v>
      </c>
      <c r="X329" s="178"/>
    </row>
    <row r="330" spans="3:24" x14ac:dyDescent="0.25">
      <c r="C330" s="168">
        <f>C329+1</f>
        <v>249</v>
      </c>
      <c r="D330" s="3" t="s">
        <v>289</v>
      </c>
      <c r="E330" s="7">
        <v>3.5</v>
      </c>
      <c r="F330" s="26" t="s">
        <v>807</v>
      </c>
      <c r="G330" s="29" t="str">
        <f>TEXT(E330,"0,0") &amp; F330</f>
        <v>3,5</v>
      </c>
      <c r="H330" s="2">
        <f>IF(M330&gt;0,1,0)</f>
        <v>0</v>
      </c>
      <c r="I330" s="2">
        <f>IF(F330="",E330,E330+0.1)</f>
        <v>3.5</v>
      </c>
      <c r="J330" s="12"/>
      <c r="K330" s="18" t="str">
        <f>IF(M330 &gt; 0, K329+1, "n/a")</f>
        <v>n/a</v>
      </c>
      <c r="L330" s="11" t="str">
        <f>IF(V330=0," ",IF(V330-K330=0," ",V330-K330))</f>
        <v xml:space="preserve"> </v>
      </c>
      <c r="M330" s="27">
        <f>U330</f>
        <v>0</v>
      </c>
      <c r="N330" s="13">
        <f>M330-X330</f>
        <v>0</v>
      </c>
      <c r="O330" s="14" t="str">
        <f>IF(SUMIF(T330:U330,"&lt;0")&lt;&gt;0,SUMIF(T330:U330,"&lt;0")*(-1)," ")</f>
        <v xml:space="preserve"> </v>
      </c>
      <c r="P330" s="15">
        <f>AB330+AD330+AF330+AH330+AJ330+AL330+AN330+AP330+AR330+AT330+AV330+AX330+AZ330+BB330+BD330+BF330+BH330+BJ330+BL330+BN330+BP330+BR330+BT330+BV330+BX330+BZ330+CB330+CD330+CF330+CH330+CJ330+CL330+CN330+CP330+CR330+CT330+CV330+CX330+CZ330+DB330+DD330+DF330+DH330+DJ330+DL330+DN330+DP330+DR330+DT330+DV330+DX330+DZ330+EB330+ED330+EF330+EH330+EJ330+EL330+EN330+EP330+ER330+ET330+EV330+EX330+EZ330+FB330+FD330+FF330+FH330+FJ330+FL330+FN330+FP330+FR330+FT330+FV330+FX330+FZ330+GB330+GD330+GF330</f>
        <v>0</v>
      </c>
      <c r="Q330" s="99">
        <f>P330-GO330</f>
        <v>0</v>
      </c>
      <c r="R330" s="102">
        <f>ROUNDUP(COUNTIF(T330:U330,"&gt; 0")/2,0)</f>
        <v>0</v>
      </c>
      <c r="S330" s="17" t="str">
        <f>IF(R330=0,"-",IF(R330-X330&gt;8,M330/(8+X330),M330/R330))</f>
        <v>-</v>
      </c>
      <c r="T330" s="102" t="str">
        <f>IFERROR(VLOOKUP(D330,'Ласт турнир'!A$2:C$129,2,FALSE),"")</f>
        <v/>
      </c>
      <c r="U330" s="14">
        <f>IFERROR(VLOOKUP(D330,'Ласт турнир'!A$2:C$129,3,FALSE),0)</f>
        <v>0</v>
      </c>
      <c r="V330" s="176"/>
      <c r="W330" s="177" t="str">
        <f>IF(GP330=0," ",IF(GP330-V330=0," ",GP330-V330))</f>
        <v xml:space="preserve"> </v>
      </c>
      <c r="X330" s="178"/>
    </row>
    <row r="331" spans="3:24" x14ac:dyDescent="0.25">
      <c r="C331" s="168">
        <f>C330+1</f>
        <v>250</v>
      </c>
      <c r="D331" s="3" t="s">
        <v>226</v>
      </c>
      <c r="E331" s="7">
        <v>3.5</v>
      </c>
      <c r="F331" s="26" t="s">
        <v>807</v>
      </c>
      <c r="G331" s="29" t="str">
        <f>TEXT(E331,"0,0") &amp; F331</f>
        <v>3,5</v>
      </c>
      <c r="H331" s="2">
        <f>IF(M331&gt;0,1,0)</f>
        <v>0</v>
      </c>
      <c r="I331" s="2">
        <f>IF(F331="",E331,E331+0.1)</f>
        <v>3.5</v>
      </c>
      <c r="J331" s="12"/>
      <c r="K331" s="18" t="str">
        <f>IF(M331 &gt; 0, K330+1, "n/a")</f>
        <v>n/a</v>
      </c>
      <c r="L331" s="11" t="str">
        <f>IF(V331=0," ",IF(V331-K331=0," ",V331-K331))</f>
        <v xml:space="preserve"> </v>
      </c>
      <c r="M331" s="27">
        <f>U331</f>
        <v>0</v>
      </c>
      <c r="N331" s="13">
        <f>M331-X331</f>
        <v>0</v>
      </c>
      <c r="O331" s="14" t="str">
        <f>IF(SUMIF(T331:U331,"&lt;0")&lt;&gt;0,SUMIF(T331:U331,"&lt;0")*(-1)," ")</f>
        <v xml:space="preserve"> </v>
      </c>
      <c r="P331" s="15">
        <f>AB331+AD331+AF331+AH331+AJ331+AL331+AN331+AP331+AR331+AT331+AV331+AX331+AZ331+BB331+BD331+BF331+BH331+BJ331+BL331+BN331+BP331+BR331+BT331+BV331+BX331+BZ331+CB331+CD331+CF331+CH331+CJ331+CL331+CN331+CP331+CR331+CT331+CV331+CX331+CZ331+DB331+DD331+DF331+DH331+DJ331+DL331+DN331+DP331+DR331+DT331+DV331+DX331+DZ331+EB331+ED331+EF331+EH331+EJ331+EL331+EN331+EP331+ER331+ET331+EV331+EX331+EZ331+FB331+FD331+FF331+FH331+FJ331+FL331+FN331+FP331+FR331+FT331+FV331+FX331+FZ331+GB331+GD331+GF331</f>
        <v>0</v>
      </c>
      <c r="Q331" s="99">
        <f>P331-GO331</f>
        <v>0</v>
      </c>
      <c r="R331" s="102">
        <f>ROUNDUP(COUNTIF(T331:U331,"&gt; 0")/2,0)</f>
        <v>0</v>
      </c>
      <c r="S331" s="17" t="str">
        <f>IF(R331=0,"-",IF(R331-X331&gt;8,M331/(8+X331),M331/R331))</f>
        <v>-</v>
      </c>
      <c r="T331" s="102" t="str">
        <f>IFERROR(VLOOKUP(D331,'Ласт турнир'!A$2:C$129,2,FALSE),"")</f>
        <v/>
      </c>
      <c r="U331" s="14">
        <f>IFERROR(VLOOKUP(D331,'Ласт турнир'!A$2:C$129,3,FALSE),0)</f>
        <v>0</v>
      </c>
      <c r="V331" s="176"/>
      <c r="W331" s="177" t="str">
        <f>IF(GP331=0," ",IF(GP331-V331=0," ",GP331-V331))</f>
        <v xml:space="preserve"> </v>
      </c>
      <c r="X331" s="178"/>
    </row>
    <row r="332" spans="3:24" x14ac:dyDescent="0.25">
      <c r="C332" s="168">
        <f>C331+1</f>
        <v>251</v>
      </c>
      <c r="D332" s="3" t="s">
        <v>290</v>
      </c>
      <c r="E332" s="7">
        <v>3.5</v>
      </c>
      <c r="F332" s="26" t="s">
        <v>807</v>
      </c>
      <c r="G332" s="29" t="str">
        <f>TEXT(E332,"0,0") &amp; F332</f>
        <v>3,5</v>
      </c>
      <c r="H332" s="2">
        <f>IF(M332&gt;0,1,0)</f>
        <v>0</v>
      </c>
      <c r="I332" s="2">
        <f>IF(F332="",E332,E332+0.1)</f>
        <v>3.5</v>
      </c>
      <c r="J332" s="12"/>
      <c r="K332" s="18" t="str">
        <f>IF(M332 &gt; 0, K331+1, "n/a")</f>
        <v>n/a</v>
      </c>
      <c r="L332" s="11" t="str">
        <f>IF(V332=0," ",IF(V332-K332=0," ",V332-K332))</f>
        <v xml:space="preserve"> </v>
      </c>
      <c r="M332" s="27">
        <f>U332</f>
        <v>0</v>
      </c>
      <c r="N332" s="13">
        <f>M332-X332</f>
        <v>0</v>
      </c>
      <c r="O332" s="14" t="str">
        <f>IF(SUMIF(T332:U332,"&lt;0")&lt;&gt;0,SUMIF(T332:U332,"&lt;0")*(-1)," ")</f>
        <v xml:space="preserve"> </v>
      </c>
      <c r="P332" s="15">
        <f>AB332+AD332+AF332+AH332+AJ332+AL332+AN332+AP332+AR332+AT332+AV332+AX332+AZ332+BB332+BD332+BF332+BH332+BJ332+BL332+BN332+BP332+BR332+BT332+BV332+BX332+BZ332+CB332+CD332+CF332+CH332+CJ332+CL332+CN332+CP332+CR332+CT332+CV332+CX332+CZ332+DB332+DD332+DF332+DH332+DJ332+DL332+DN332+DP332+DR332+DT332+DV332+DX332+DZ332+EB332+ED332+EF332+EH332+EJ332+EL332+EN332+EP332+ER332+ET332+EV332+EX332+EZ332+FB332+FD332+FF332+FH332+FJ332+FL332+FN332+FP332+FR332+FT332+FV332+FX332+FZ332+GB332+GD332+GF332</f>
        <v>0</v>
      </c>
      <c r="Q332" s="99">
        <f>P332-GO332</f>
        <v>0</v>
      </c>
      <c r="R332" s="102">
        <f>ROUNDUP(COUNTIF(T332:U332,"&gt; 0")/2,0)</f>
        <v>0</v>
      </c>
      <c r="S332" s="17" t="str">
        <f>IF(R332=0,"-",IF(R332-X332&gt;8,M332/(8+X332),M332/R332))</f>
        <v>-</v>
      </c>
      <c r="T332" s="102" t="str">
        <f>IFERROR(VLOOKUP(D332,'Ласт турнир'!A$2:C$129,2,FALSE),"")</f>
        <v/>
      </c>
      <c r="U332" s="14">
        <f>IFERROR(VLOOKUP(D332,'Ласт турнир'!A$2:C$129,3,FALSE),0)</f>
        <v>0</v>
      </c>
      <c r="V332" s="176"/>
      <c r="W332" s="177" t="str">
        <f>IF(GP332=0," ",IF(GP332-V332=0," ",GP332-V332))</f>
        <v xml:space="preserve"> </v>
      </c>
      <c r="X332" s="178"/>
    </row>
    <row r="333" spans="3:24" x14ac:dyDescent="0.25">
      <c r="C333" s="168">
        <f>C332+1</f>
        <v>252</v>
      </c>
      <c r="D333" s="3" t="s">
        <v>342</v>
      </c>
      <c r="E333" s="7">
        <v>3.5</v>
      </c>
      <c r="F333" s="26" t="s">
        <v>807</v>
      </c>
      <c r="G333" s="29" t="str">
        <f>TEXT(E333,"0,0") &amp; F333</f>
        <v>3,5</v>
      </c>
      <c r="H333" s="2">
        <f>IF(M333&gt;0,1,0)</f>
        <v>0</v>
      </c>
      <c r="I333" s="2">
        <f>IF(F333="",E333,E333+0.1)</f>
        <v>3.5</v>
      </c>
      <c r="J333" s="12"/>
      <c r="K333" s="18" t="str">
        <f>IF(M333 &gt; 0, K332+1, "n/a")</f>
        <v>n/a</v>
      </c>
      <c r="L333" s="11" t="str">
        <f>IF(V333=0," ",IF(V333-K333=0," ",V333-K333))</f>
        <v xml:space="preserve"> </v>
      </c>
      <c r="M333" s="27">
        <f>U333</f>
        <v>0</v>
      </c>
      <c r="N333" s="13">
        <f>M333-X333</f>
        <v>0</v>
      </c>
      <c r="O333" s="14" t="str">
        <f>IF(SUMIF(T333:U333,"&lt;0")&lt;&gt;0,SUMIF(T333:U333,"&lt;0")*(-1)," ")</f>
        <v xml:space="preserve"> </v>
      </c>
      <c r="P333" s="15">
        <f>AB333+AD333+AF333+AH333+AJ333+AL333+AN333+AP333+AR333+AT333+AV333+AX333+AZ333+BB333+BD333+BF333+BH333+BJ333+BL333+BN333+BP333+BR333+BT333+BV333+BX333+BZ333+CB333+CD333+CF333+CH333+CJ333+CL333+CN333+CP333+CR333+CT333+CV333+CX333+CZ333+DB333+DD333+DF333+DH333+DJ333+DL333+DN333+DP333+DR333+DT333+DV333+DX333+DZ333+EB333+ED333+EF333+EH333+EJ333+EL333+EN333+EP333+ER333+ET333+EV333+EX333+EZ333+FB333+FD333+FF333+FH333+FJ333+FL333+FN333+FP333+FR333+FT333+FV333+FX333+FZ333+GB333+GD333+GF333</f>
        <v>0</v>
      </c>
      <c r="Q333" s="99">
        <f>P333-GO333</f>
        <v>0</v>
      </c>
      <c r="R333" s="102">
        <f>ROUNDUP(COUNTIF(T333:U333,"&gt; 0")/2,0)</f>
        <v>0</v>
      </c>
      <c r="S333" s="17" t="str">
        <f>IF(R333=0,"-",IF(R333-X333&gt;8,M333/(8+X333),M333/R333))</f>
        <v>-</v>
      </c>
      <c r="T333" s="102" t="str">
        <f>IFERROR(VLOOKUP(D333,'Ласт турнир'!A$2:C$129,2,FALSE),"")</f>
        <v/>
      </c>
      <c r="U333" s="14">
        <f>IFERROR(VLOOKUP(D333,'Ласт турнир'!A$2:C$129,3,FALSE),0)</f>
        <v>0</v>
      </c>
      <c r="V333" s="176"/>
      <c r="W333" s="177" t="str">
        <f>IF(GP333=0," ",IF(GP333-V333=0," ",GP333-V333))</f>
        <v xml:space="preserve"> </v>
      </c>
      <c r="X333" s="178"/>
    </row>
    <row r="334" spans="3:24" x14ac:dyDescent="0.25">
      <c r="C334" s="168">
        <f>C333+1</f>
        <v>253</v>
      </c>
      <c r="D334" s="3" t="s">
        <v>291</v>
      </c>
      <c r="E334" s="7">
        <v>3.5</v>
      </c>
      <c r="F334" s="26" t="s">
        <v>807</v>
      </c>
      <c r="G334" s="29" t="str">
        <f>TEXT(E334,"0,0") &amp; F334</f>
        <v>3,5</v>
      </c>
      <c r="H334" s="2">
        <f>IF(M334&gt;0,1,0)</f>
        <v>0</v>
      </c>
      <c r="I334" s="2">
        <f>IF(F334="",E334,E334+0.1)</f>
        <v>3.5</v>
      </c>
      <c r="J334" s="12"/>
      <c r="K334" s="18" t="str">
        <f>IF(M334 &gt; 0, K333+1, "n/a")</f>
        <v>n/a</v>
      </c>
      <c r="L334" s="11" t="str">
        <f>IF(V334=0," ",IF(V334-K334=0," ",V334-K334))</f>
        <v xml:space="preserve"> </v>
      </c>
      <c r="M334" s="27">
        <f>U334</f>
        <v>0</v>
      </c>
      <c r="N334" s="13">
        <f>M334-X334</f>
        <v>0</v>
      </c>
      <c r="O334" s="14" t="str">
        <f>IF(SUMIF(T334:U334,"&lt;0")&lt;&gt;0,SUMIF(T334:U334,"&lt;0")*(-1)," ")</f>
        <v xml:space="preserve"> </v>
      </c>
      <c r="P334" s="15">
        <f>AB334+AD334+AF334+AH334+AJ334+AL334+AN334+AP334+AR334+AT334+AV334+AX334+AZ334+BB334+BD334+BF334+BH334+BJ334+BL334+BN334+BP334+BR334+BT334+BV334+BX334+BZ334+CB334+CD334+CF334+CH334+CJ334+CL334+CN334+CP334+CR334+CT334+CV334+CX334+CZ334+DB334+DD334+DF334+DH334+DJ334+DL334+DN334+DP334+DR334+DT334+DV334+DX334+DZ334+EB334+ED334+EF334+EH334+EJ334+EL334+EN334+EP334+ER334+ET334+EV334+EX334+EZ334+FB334+FD334+FF334+FH334+FJ334+FL334+FN334+FP334+FR334+FT334+FV334+FX334+FZ334+GB334+GD334+GF334</f>
        <v>0</v>
      </c>
      <c r="Q334" s="99">
        <f>P334-GO334</f>
        <v>0</v>
      </c>
      <c r="R334" s="102">
        <f>ROUNDUP(COUNTIF(T334:U334,"&gt; 0")/2,0)</f>
        <v>0</v>
      </c>
      <c r="S334" s="17" t="str">
        <f>IF(R334=0,"-",IF(R334-X334&gt;8,M334/(8+X334),M334/R334))</f>
        <v>-</v>
      </c>
      <c r="T334" s="102" t="str">
        <f>IFERROR(VLOOKUP(D334,'Ласт турнир'!A$2:C$129,2,FALSE),"")</f>
        <v/>
      </c>
      <c r="U334" s="14">
        <f>IFERROR(VLOOKUP(D334,'Ласт турнир'!A$2:C$129,3,FALSE),0)</f>
        <v>0</v>
      </c>
      <c r="V334" s="176"/>
      <c r="W334" s="177" t="str">
        <f>IF(GP334=0," ",IF(GP334-V334=0," ",GP334-V334))</f>
        <v xml:space="preserve"> </v>
      </c>
      <c r="X334" s="178"/>
    </row>
    <row r="335" spans="3:24" x14ac:dyDescent="0.25">
      <c r="C335" s="168">
        <f>C334+1</f>
        <v>254</v>
      </c>
      <c r="D335" s="3" t="s">
        <v>292</v>
      </c>
      <c r="E335" s="7">
        <v>3.5</v>
      </c>
      <c r="F335" s="26" t="s">
        <v>807</v>
      </c>
      <c r="G335" s="29" t="str">
        <f>TEXT(E335,"0,0") &amp; F335</f>
        <v>3,5</v>
      </c>
      <c r="H335" s="2">
        <f>IF(M335&gt;0,1,0)</f>
        <v>0</v>
      </c>
      <c r="I335" s="2">
        <f>IF(F335="",E335,E335+0.1)</f>
        <v>3.5</v>
      </c>
      <c r="J335" s="12"/>
      <c r="K335" s="18" t="str">
        <f>IF(M335 &gt; 0, K334+1, "n/a")</f>
        <v>n/a</v>
      </c>
      <c r="L335" s="11" t="str">
        <f>IF(V335=0," ",IF(V335-K335=0," ",V335-K335))</f>
        <v xml:space="preserve"> </v>
      </c>
      <c r="M335" s="27">
        <f>U335</f>
        <v>0</v>
      </c>
      <c r="N335" s="13">
        <f>M335-X335</f>
        <v>0</v>
      </c>
      <c r="O335" s="14" t="str">
        <f>IF(SUMIF(T335:U335,"&lt;0")&lt;&gt;0,SUMIF(T335:U335,"&lt;0")*(-1)," ")</f>
        <v xml:space="preserve"> </v>
      </c>
      <c r="P335" s="15">
        <f>AB335+AD335+AF335+AH335+AJ335+AL335+AN335+AP335+AR335+AT335+AV335+AX335+AZ335+BB335+BD335+BF335+BH335+BJ335+BL335+BN335+BP335+BR335+BT335+BV335+BX335+BZ335+CB335+CD335+CF335+CH335+CJ335+CL335+CN335+CP335+CR335+CT335+CV335+CX335+CZ335+DB335+DD335+DF335+DH335+DJ335+DL335+DN335+DP335+DR335+DT335+DV335+DX335+DZ335+EB335+ED335+EF335+EH335+EJ335+EL335+EN335+EP335+ER335+ET335+EV335+EX335+EZ335+FB335+FD335+FF335+FH335+FJ335+FL335+FN335+FP335+FR335+FT335+FV335+FX335+FZ335+GB335+GD335+GF335</f>
        <v>0</v>
      </c>
      <c r="Q335" s="99">
        <f>P335-GO335</f>
        <v>0</v>
      </c>
      <c r="R335" s="102">
        <f>ROUNDUP(COUNTIF(T335:U335,"&gt; 0")/2,0)</f>
        <v>0</v>
      </c>
      <c r="S335" s="17" t="str">
        <f>IF(R335=0,"-",IF(R335-X335&gt;8,M335/(8+X335),M335/R335))</f>
        <v>-</v>
      </c>
      <c r="T335" s="102" t="str">
        <f>IFERROR(VLOOKUP(D335,'Ласт турнир'!A$2:C$129,2,FALSE),"")</f>
        <v/>
      </c>
      <c r="U335" s="14">
        <f>IFERROR(VLOOKUP(D335,'Ласт турнир'!A$2:C$129,3,FALSE),0)</f>
        <v>0</v>
      </c>
      <c r="V335" s="176"/>
      <c r="W335" s="177" t="str">
        <f>IF(GP335=0," ",IF(GP335-V335=0," ",GP335-V335))</f>
        <v xml:space="preserve"> </v>
      </c>
      <c r="X335" s="178"/>
    </row>
    <row r="336" spans="3:24" x14ac:dyDescent="0.25">
      <c r="C336" s="168">
        <f>C335+1</f>
        <v>255</v>
      </c>
      <c r="D336" s="3" t="s">
        <v>293</v>
      </c>
      <c r="E336" s="7">
        <v>3.5</v>
      </c>
      <c r="F336" s="26" t="s">
        <v>807</v>
      </c>
      <c r="G336" s="29" t="str">
        <f>TEXT(E336,"0,0") &amp; F336</f>
        <v>3,5</v>
      </c>
      <c r="H336" s="2">
        <f>IF(M336&gt;0,1,0)</f>
        <v>0</v>
      </c>
      <c r="I336" s="2">
        <f>IF(F336="",E336,E336+0.1)</f>
        <v>3.5</v>
      </c>
      <c r="J336" s="12"/>
      <c r="K336" s="18" t="str">
        <f>IF(M336 &gt; 0, K335+1, "n/a")</f>
        <v>n/a</v>
      </c>
      <c r="L336" s="11" t="str">
        <f>IF(V336=0," ",IF(V336-K336=0," ",V336-K336))</f>
        <v xml:space="preserve"> </v>
      </c>
      <c r="M336" s="27">
        <f>U336</f>
        <v>0</v>
      </c>
      <c r="N336" s="13">
        <f>M336-X336</f>
        <v>0</v>
      </c>
      <c r="O336" s="14" t="str">
        <f>IF(SUMIF(T336:U336,"&lt;0")&lt;&gt;0,SUMIF(T336:U336,"&lt;0")*(-1)," ")</f>
        <v xml:space="preserve"> </v>
      </c>
      <c r="P336" s="15">
        <f>AB336+AD336+AF336+AH336+AJ336+AL336+AN336+AP336+AR336+AT336+AV336+AX336+AZ336+BB336+BD336+BF336+BH336+BJ336+BL336+BN336+BP336+BR336+BT336+BV336+BX336+BZ336+CB336+CD336+CF336+CH336+CJ336+CL336+CN336+CP336+CR336+CT336+CV336+CX336+CZ336+DB336+DD336+DF336+DH336+DJ336+DL336+DN336+DP336+DR336+DT336+DV336+DX336+DZ336+EB336+ED336+EF336+EH336+EJ336+EL336+EN336+EP336+ER336+ET336+EV336+EX336+EZ336+FB336+FD336+FF336+FH336+FJ336+FL336+FN336+FP336+FR336+FT336+FV336+FX336+FZ336+GB336+GD336+GF336</f>
        <v>0</v>
      </c>
      <c r="Q336" s="99">
        <f>P336-GO336</f>
        <v>0</v>
      </c>
      <c r="R336" s="102">
        <f>ROUNDUP(COUNTIF(T336:U336,"&gt; 0")/2,0)</f>
        <v>0</v>
      </c>
      <c r="S336" s="17" t="str">
        <f>IF(R336=0,"-",IF(R336-X336&gt;8,M336/(8+X336),M336/R336))</f>
        <v>-</v>
      </c>
      <c r="T336" s="102" t="str">
        <f>IFERROR(VLOOKUP(D336,'Ласт турнир'!A$2:C$129,2,FALSE),"")</f>
        <v/>
      </c>
      <c r="U336" s="14">
        <f>IFERROR(VLOOKUP(D336,'Ласт турнир'!A$2:C$129,3,FALSE),0)</f>
        <v>0</v>
      </c>
      <c r="V336" s="176"/>
      <c r="W336" s="177" t="str">
        <f>IF(GP336=0," ",IF(GP336-V336=0," ",GP336-V336))</f>
        <v xml:space="preserve"> </v>
      </c>
      <c r="X336" s="178"/>
    </row>
    <row r="337" spans="3:24" x14ac:dyDescent="0.25">
      <c r="C337" s="168">
        <f>C336+1</f>
        <v>256</v>
      </c>
      <c r="D337" s="3" t="s">
        <v>294</v>
      </c>
      <c r="E337" s="7">
        <v>3.5</v>
      </c>
      <c r="F337" s="26" t="s">
        <v>807</v>
      </c>
      <c r="G337" s="29" t="str">
        <f>TEXT(E337,"0,0") &amp; F337</f>
        <v>3,5</v>
      </c>
      <c r="H337" s="2">
        <f>IF(M337&gt;0,1,0)</f>
        <v>0</v>
      </c>
      <c r="I337" s="2">
        <f>IF(F337="",E337,E337+0.1)</f>
        <v>3.5</v>
      </c>
      <c r="J337" s="12"/>
      <c r="K337" s="18" t="str">
        <f>IF(M337 &gt; 0, K336+1, "n/a")</f>
        <v>n/a</v>
      </c>
      <c r="L337" s="11" t="str">
        <f>IF(V337=0," ",IF(V337-K337=0," ",V337-K337))</f>
        <v xml:space="preserve"> </v>
      </c>
      <c r="M337" s="27">
        <f>U337</f>
        <v>0</v>
      </c>
      <c r="N337" s="13">
        <f>M337-X337</f>
        <v>0</v>
      </c>
      <c r="O337" s="14" t="str">
        <f>IF(SUMIF(T337:U337,"&lt;0")&lt;&gt;0,SUMIF(T337:U337,"&lt;0")*(-1)," ")</f>
        <v xml:space="preserve"> </v>
      </c>
      <c r="P337" s="15">
        <f>AB337+AD337+AF337+AH337+AJ337+AL337+AN337+AP337+AR337+AT337+AV337+AX337+AZ337+BB337+BD337+BF337+BH337+BJ337+BL337+BN337+BP337+BR337+BT337+BV337+BX337+BZ337+CB337+CD337+CF337+CH337+CJ337+CL337+CN337+CP337+CR337+CT337+CV337+CX337+CZ337+DB337+DD337+DF337+DH337+DJ337+DL337+DN337+DP337+DR337+DT337+DV337+DX337+DZ337+EB337+ED337+EF337+EH337+EJ337+EL337+EN337+EP337+ER337+ET337+EV337+EX337+EZ337+FB337+FD337+FF337+FH337+FJ337+FL337+FN337+FP337+FR337+FT337+FV337+FX337+FZ337+GB337+GD337+GF337</f>
        <v>0</v>
      </c>
      <c r="Q337" s="99">
        <f>P337-GO337</f>
        <v>0</v>
      </c>
      <c r="R337" s="102">
        <f>ROUNDUP(COUNTIF(T337:U337,"&gt; 0")/2,0)</f>
        <v>0</v>
      </c>
      <c r="S337" s="17" t="str">
        <f>IF(R337=0,"-",IF(R337-X337&gt;8,M337/(8+X337),M337/R337))</f>
        <v>-</v>
      </c>
      <c r="T337" s="102" t="str">
        <f>IFERROR(VLOOKUP(D337,'Ласт турнир'!A$2:C$129,2,FALSE),"")</f>
        <v/>
      </c>
      <c r="U337" s="14">
        <f>IFERROR(VLOOKUP(D337,'Ласт турнир'!A$2:C$129,3,FALSE),0)</f>
        <v>0</v>
      </c>
      <c r="V337" s="176"/>
      <c r="W337" s="177" t="str">
        <f>IF(GP337=0," ",IF(GP337-V337=0," ",GP337-V337))</f>
        <v xml:space="preserve"> </v>
      </c>
      <c r="X337" s="178"/>
    </row>
    <row r="338" spans="3:24" x14ac:dyDescent="0.25">
      <c r="C338" s="168">
        <f>C337+1</f>
        <v>257</v>
      </c>
      <c r="D338" s="3" t="s">
        <v>295</v>
      </c>
      <c r="E338" s="7">
        <v>3.5</v>
      </c>
      <c r="F338" s="26" t="s">
        <v>807</v>
      </c>
      <c r="G338" s="29" t="str">
        <f>TEXT(E338,"0,0") &amp; F338</f>
        <v>3,5</v>
      </c>
      <c r="H338" s="2">
        <f>IF(M338&gt;0,1,0)</f>
        <v>0</v>
      </c>
      <c r="I338" s="2">
        <f>IF(F338="",E338,E338+0.1)</f>
        <v>3.5</v>
      </c>
      <c r="J338" s="12"/>
      <c r="K338" s="18" t="str">
        <f>IF(M338 &gt; 0, K337+1, "n/a")</f>
        <v>n/a</v>
      </c>
      <c r="L338" s="11" t="str">
        <f>IF(V338=0," ",IF(V338-K338=0," ",V338-K338))</f>
        <v xml:space="preserve"> </v>
      </c>
      <c r="M338" s="27">
        <f>U338</f>
        <v>0</v>
      </c>
      <c r="N338" s="13">
        <f>M338-X338</f>
        <v>0</v>
      </c>
      <c r="O338" s="14" t="str">
        <f>IF(SUMIF(T338:U338,"&lt;0")&lt;&gt;0,SUMIF(T338:U338,"&lt;0")*(-1)," ")</f>
        <v xml:space="preserve"> </v>
      </c>
      <c r="P338" s="15">
        <f>AB338+AD338+AF338+AH338+AJ338+AL338+AN338+AP338+AR338+AT338+AV338+AX338+AZ338+BB338+BD338+BF338+BH338+BJ338+BL338+BN338+BP338+BR338+BT338+BV338+BX338+BZ338+CB338+CD338+CF338+CH338+CJ338+CL338+CN338+CP338+CR338+CT338+CV338+CX338+CZ338+DB338+DD338+DF338+DH338+DJ338+DL338+DN338+DP338+DR338+DT338+DV338+DX338+DZ338+EB338+ED338+EF338+EH338+EJ338+EL338+EN338+EP338+ER338+ET338+EV338+EX338+EZ338+FB338+FD338+FF338+FH338+FJ338+FL338+FN338+FP338+FR338+FT338+FV338+FX338+FZ338+GB338+GD338+GF338</f>
        <v>0</v>
      </c>
      <c r="Q338" s="99">
        <f>P338-GO338</f>
        <v>0</v>
      </c>
      <c r="R338" s="102">
        <f>ROUNDUP(COUNTIF(T338:U338,"&gt; 0")/2,0)</f>
        <v>0</v>
      </c>
      <c r="S338" s="17" t="str">
        <f>IF(R338=0,"-",IF(R338-X338&gt;8,M338/(8+X338),M338/R338))</f>
        <v>-</v>
      </c>
      <c r="T338" s="102" t="str">
        <f>IFERROR(VLOOKUP(D338,'Ласт турнир'!A$2:C$129,2,FALSE),"")</f>
        <v/>
      </c>
      <c r="U338" s="14">
        <f>IFERROR(VLOOKUP(D338,'Ласт турнир'!A$2:C$129,3,FALSE),0)</f>
        <v>0</v>
      </c>
      <c r="V338" s="176"/>
      <c r="W338" s="177" t="str">
        <f>IF(GP338=0," ",IF(GP338-V338=0," ",GP338-V338))</f>
        <v xml:space="preserve"> </v>
      </c>
      <c r="X338" s="178"/>
    </row>
    <row r="339" spans="3:24" x14ac:dyDescent="0.25">
      <c r="C339" s="168">
        <f>C338+1</f>
        <v>258</v>
      </c>
      <c r="D339" s="3" t="s">
        <v>296</v>
      </c>
      <c r="E339" s="7">
        <v>3.5</v>
      </c>
      <c r="F339" s="26" t="s">
        <v>807</v>
      </c>
      <c r="G339" s="29" t="str">
        <f>TEXT(E339,"0,0") &amp; F339</f>
        <v>3,5</v>
      </c>
      <c r="H339" s="2">
        <f>IF(M339&gt;0,1,0)</f>
        <v>0</v>
      </c>
      <c r="I339" s="2">
        <f>IF(F339="",E339,E339+0.1)</f>
        <v>3.5</v>
      </c>
      <c r="J339" s="12"/>
      <c r="K339" s="18" t="str">
        <f>IF(M339 &gt; 0, K338+1, "n/a")</f>
        <v>n/a</v>
      </c>
      <c r="L339" s="11" t="str">
        <f>IF(V339=0," ",IF(V339-K339=0," ",V339-K339))</f>
        <v xml:space="preserve"> </v>
      </c>
      <c r="M339" s="27">
        <f>U339</f>
        <v>0</v>
      </c>
      <c r="N339" s="13">
        <f>M339-X339</f>
        <v>0</v>
      </c>
      <c r="O339" s="14" t="str">
        <f>IF(SUMIF(T339:U339,"&lt;0")&lt;&gt;0,SUMIF(T339:U339,"&lt;0")*(-1)," ")</f>
        <v xml:space="preserve"> </v>
      </c>
      <c r="P339" s="15">
        <f>AB339+AD339+AF339+AH339+AJ339+AL339+AN339+AP339+AR339+AT339+AV339+AX339+AZ339+BB339+BD339+BF339+BH339+BJ339+BL339+BN339+BP339+BR339+BT339+BV339+BX339+BZ339+CB339+CD339+CF339+CH339+CJ339+CL339+CN339+CP339+CR339+CT339+CV339+CX339+CZ339+DB339+DD339+DF339+DH339+DJ339+DL339+DN339+DP339+DR339+DT339+DV339+DX339+DZ339+EB339+ED339+EF339+EH339+EJ339+EL339+EN339+EP339+ER339+ET339+EV339+EX339+EZ339+FB339+FD339+FF339+FH339+FJ339+FL339+FN339+FP339+FR339+FT339+FV339+FX339+FZ339+GB339+GD339+GF339</f>
        <v>0</v>
      </c>
      <c r="Q339" s="99">
        <f>P339-GO339</f>
        <v>0</v>
      </c>
      <c r="R339" s="102">
        <f>ROUNDUP(COUNTIF(T339:U339,"&gt; 0")/2,0)</f>
        <v>0</v>
      </c>
      <c r="S339" s="17" t="str">
        <f>IF(R339=0,"-",IF(R339-X339&gt;8,M339/(8+X339),M339/R339))</f>
        <v>-</v>
      </c>
      <c r="T339" s="102" t="str">
        <f>IFERROR(VLOOKUP(D339,'Ласт турнир'!A$2:C$129,2,FALSE),"")</f>
        <v/>
      </c>
      <c r="U339" s="14">
        <f>IFERROR(VLOOKUP(D339,'Ласт турнир'!A$2:C$129,3,FALSE),0)</f>
        <v>0</v>
      </c>
      <c r="V339" s="176"/>
      <c r="W339" s="177" t="str">
        <f>IF(GP339=0," ",IF(GP339-V339=0," ",GP339-V339))</f>
        <v xml:space="preserve"> </v>
      </c>
      <c r="X339" s="178"/>
    </row>
    <row r="340" spans="3:24" x14ac:dyDescent="0.25">
      <c r="C340" s="168">
        <f>C339+1</f>
        <v>259</v>
      </c>
      <c r="D340" s="3" t="s">
        <v>217</v>
      </c>
      <c r="E340" s="7">
        <v>3.5</v>
      </c>
      <c r="F340" s="26" t="s">
        <v>807</v>
      </c>
      <c r="G340" s="29" t="str">
        <f>TEXT(E340,"0,0") &amp; F340</f>
        <v>3,5</v>
      </c>
      <c r="H340" s="2">
        <f>IF(M340&gt;0,1,0)</f>
        <v>0</v>
      </c>
      <c r="I340" s="2">
        <f>IF(F340="",E340,E340+0.1)</f>
        <v>3.5</v>
      </c>
      <c r="J340" s="12"/>
      <c r="K340" s="18" t="str">
        <f>IF(M340 &gt; 0, K339+1, "n/a")</f>
        <v>n/a</v>
      </c>
      <c r="L340" s="11" t="str">
        <f>IF(V340=0," ",IF(V340-K340=0," ",V340-K340))</f>
        <v xml:space="preserve"> </v>
      </c>
      <c r="M340" s="27">
        <f>U340</f>
        <v>0</v>
      </c>
      <c r="N340" s="13">
        <f>M340-X340</f>
        <v>0</v>
      </c>
      <c r="O340" s="14" t="str">
        <f>IF(SUMIF(T340:U340,"&lt;0")&lt;&gt;0,SUMIF(T340:U340,"&lt;0")*(-1)," ")</f>
        <v xml:space="preserve"> </v>
      </c>
      <c r="P340" s="15">
        <f>AB340+AD340+AF340+AH340+AJ340+AL340+AN340+AP340+AR340+AT340+AV340+AX340+AZ340+BB340+BD340+BF340+BH340+BJ340+BL340+BN340+BP340+BR340+BT340+BV340+BX340+BZ340+CB340+CD340+CF340+CH340+CJ340+CL340+CN340+CP340+CR340+CT340+CV340+CX340+CZ340+DB340+DD340+DF340+DH340+DJ340+DL340+DN340+DP340+DR340+DT340+DV340+DX340+DZ340+EB340+ED340+EF340+EH340+EJ340+EL340+EN340+EP340+ER340+ET340+EV340+EX340+EZ340+FB340+FD340+FF340+FH340+FJ340+FL340+FN340+FP340+FR340+FT340+FV340+FX340+FZ340+GB340+GD340+GF340</f>
        <v>0</v>
      </c>
      <c r="Q340" s="99">
        <f>P340-GO340</f>
        <v>0</v>
      </c>
      <c r="R340" s="102">
        <f>ROUNDUP(COUNTIF(T340:U340,"&gt; 0")/2,0)</f>
        <v>0</v>
      </c>
      <c r="S340" s="17" t="str">
        <f>IF(R340=0,"-",IF(R340-X340&gt;8,M340/(8+X340),M340/R340))</f>
        <v>-</v>
      </c>
      <c r="T340" s="102" t="str">
        <f>IFERROR(VLOOKUP(D340,'Ласт турнир'!A$2:C$129,2,FALSE),"")</f>
        <v/>
      </c>
      <c r="U340" s="14">
        <f>IFERROR(VLOOKUP(D340,'Ласт турнир'!A$2:C$129,3,FALSE),0)</f>
        <v>0</v>
      </c>
      <c r="V340" s="176"/>
      <c r="W340" s="177" t="str">
        <f>IF(GP340=0," ",IF(GP340-V340=0," ",GP340-V340))</f>
        <v xml:space="preserve"> </v>
      </c>
      <c r="X340" s="178"/>
    </row>
    <row r="341" spans="3:24" x14ac:dyDescent="0.25">
      <c r="C341" s="168">
        <f>C340+1</f>
        <v>260</v>
      </c>
      <c r="D341" s="3" t="s">
        <v>189</v>
      </c>
      <c r="E341" s="7">
        <v>3.5</v>
      </c>
      <c r="F341" s="26" t="s">
        <v>807</v>
      </c>
      <c r="G341" s="29" t="str">
        <f>TEXT(E341,"0,0") &amp; F341</f>
        <v>3,5</v>
      </c>
      <c r="H341" s="2">
        <f>IF(M341&gt;0,1,0)</f>
        <v>0</v>
      </c>
      <c r="I341" s="2">
        <f>IF(F341="",E341,E341+0.1)</f>
        <v>3.5</v>
      </c>
      <c r="J341" s="12"/>
      <c r="K341" s="18" t="str">
        <f>IF(M341 &gt; 0, K340+1, "n/a")</f>
        <v>n/a</v>
      </c>
      <c r="L341" s="11" t="str">
        <f>IF(V341=0," ",IF(V341-K341=0," ",V341-K341))</f>
        <v xml:space="preserve"> </v>
      </c>
      <c r="M341" s="27">
        <f>U341</f>
        <v>0</v>
      </c>
      <c r="N341" s="13">
        <f>M341-X341</f>
        <v>0</v>
      </c>
      <c r="O341" s="14" t="str">
        <f>IF(SUMIF(T341:U341,"&lt;0")&lt;&gt;0,SUMIF(T341:U341,"&lt;0")*(-1)," ")</f>
        <v xml:space="preserve"> </v>
      </c>
      <c r="P341" s="15">
        <f>AB341+AD341+AF341+AH341+AJ341+AL341+AN341+AP341+AR341+AT341+AV341+AX341+AZ341+BB341+BD341+BF341+BH341+BJ341+BL341+BN341+BP341+BR341+BT341+BV341+BX341+BZ341+CB341+CD341+CF341+CH341+CJ341+CL341+CN341+CP341+CR341+CT341+CV341+CX341+CZ341+DB341+DD341+DF341+DH341+DJ341+DL341+DN341+DP341+DR341+DT341+DV341+DX341+DZ341+EB341+ED341+EF341+EH341+EJ341+EL341+EN341+EP341+ER341+ET341+EV341+EX341+EZ341+FB341+FD341+FF341+FH341+FJ341+FL341+FN341+FP341+FR341+FT341+FV341+FX341+FZ341+GB341+GD341+GF341</f>
        <v>0</v>
      </c>
      <c r="Q341" s="99">
        <f>P341-GO341</f>
        <v>0</v>
      </c>
      <c r="R341" s="102">
        <f>ROUNDUP(COUNTIF(T341:U341,"&gt; 0")/2,0)</f>
        <v>0</v>
      </c>
      <c r="S341" s="17" t="str">
        <f>IF(R341=0,"-",IF(R341-X341&gt;8,M341/(8+X341),M341/R341))</f>
        <v>-</v>
      </c>
      <c r="T341" s="102" t="str">
        <f>IFERROR(VLOOKUP(D341,'Ласт турнир'!A$2:C$129,2,FALSE),"")</f>
        <v/>
      </c>
      <c r="U341" s="14">
        <f>IFERROR(VLOOKUP(D341,'Ласт турнир'!A$2:C$129,3,FALSE),0)</f>
        <v>0</v>
      </c>
      <c r="V341" s="176"/>
      <c r="W341" s="177" t="str">
        <f>IF(GP341=0," ",IF(GP341-V341=0," ",GP341-V341))</f>
        <v xml:space="preserve"> </v>
      </c>
      <c r="X341" s="178"/>
    </row>
    <row r="342" spans="3:24" x14ac:dyDescent="0.25">
      <c r="C342" s="168">
        <f>C341+1</f>
        <v>261</v>
      </c>
      <c r="D342" s="3" t="s">
        <v>674</v>
      </c>
      <c r="E342" s="7">
        <v>3.5</v>
      </c>
      <c r="F342" s="26" t="s">
        <v>807</v>
      </c>
      <c r="G342" s="29" t="str">
        <f>TEXT(E342,"0,0") &amp; F342</f>
        <v>3,5</v>
      </c>
      <c r="H342" s="2">
        <f>IF(M342&gt;0,1,0)</f>
        <v>0</v>
      </c>
      <c r="I342" s="2">
        <f>IF(F342="",E342,E342+0.1)</f>
        <v>3.5</v>
      </c>
      <c r="J342" s="12"/>
      <c r="K342" s="18" t="str">
        <f>IF(M342 &gt; 0, K341+1, "n/a")</f>
        <v>n/a</v>
      </c>
      <c r="L342" s="11" t="str">
        <f>IF(V342=0," ",IF(V342-K342=0," ",V342-K342))</f>
        <v xml:space="preserve"> </v>
      </c>
      <c r="M342" s="27">
        <f>U342</f>
        <v>0</v>
      </c>
      <c r="N342" s="13">
        <f>M342-X342</f>
        <v>0</v>
      </c>
      <c r="O342" s="14" t="str">
        <f>IF(SUMIF(T342:U342,"&lt;0")&lt;&gt;0,SUMIF(T342:U342,"&lt;0")*(-1)," ")</f>
        <v xml:space="preserve"> </v>
      </c>
      <c r="P342" s="15">
        <f>AB342+AD342+AF342+AH342+AJ342+AL342+AN342+AP342+AR342+AT342+AV342+AX342+AZ342+BB342+BD342+BF342+BH342+BJ342+BL342+BN342+BP342+BR342+BT342+BV342+BX342+BZ342+CB342+CD342+CF342+CH342+CJ342+CL342+CN342+CP342+CR342+CT342+CV342+CX342+CZ342+DB342+DD342+DF342+DH342+DJ342+DL342+DN342+DP342+DR342+DT342+DV342+DX342+DZ342+EB342+ED342+EF342+EH342+EJ342+EL342+EN342+EP342+ER342+ET342+EV342+EX342+EZ342+FB342+FD342+FF342+FH342+FJ342+FL342+FN342+FP342+FR342+FT342+FV342+FX342+FZ342+GB342+GD342+GF342</f>
        <v>0</v>
      </c>
      <c r="Q342" s="99">
        <f>P342-GO342</f>
        <v>0</v>
      </c>
      <c r="R342" s="102">
        <f>ROUNDUP(COUNTIF(T342:U342,"&gt; 0")/2,0)</f>
        <v>0</v>
      </c>
      <c r="S342" s="17" t="str">
        <f>IF(R342=0,"-",IF(R342-X342&gt;8,M342/(8+X342),M342/R342))</f>
        <v>-</v>
      </c>
      <c r="T342" s="102" t="str">
        <f>IFERROR(VLOOKUP(D342,'Ласт турнир'!A$2:C$129,2,FALSE),"")</f>
        <v/>
      </c>
      <c r="U342" s="14">
        <f>IFERROR(VLOOKUP(D342,'Ласт турнир'!A$2:C$129,3,FALSE),0)</f>
        <v>0</v>
      </c>
      <c r="V342" s="176"/>
      <c r="W342" s="177" t="str">
        <f>IF(GP342=0," ",IF(GP342-V342=0," ",GP342-V342))</f>
        <v xml:space="preserve"> </v>
      </c>
      <c r="X342" s="178"/>
    </row>
    <row r="343" spans="3:24" x14ac:dyDescent="0.25">
      <c r="C343" s="168">
        <f>C342+1</f>
        <v>262</v>
      </c>
      <c r="D343" s="3" t="s">
        <v>356</v>
      </c>
      <c r="E343" s="7">
        <v>3.5</v>
      </c>
      <c r="F343" s="26" t="s">
        <v>807</v>
      </c>
      <c r="G343" s="29" t="str">
        <f>TEXT(E343,"0,0") &amp; F343</f>
        <v>3,5</v>
      </c>
      <c r="H343" s="2">
        <f>IF(M343&gt;0,1,0)</f>
        <v>0</v>
      </c>
      <c r="I343" s="2">
        <f>IF(F343="",E343,E343+0.1)</f>
        <v>3.5</v>
      </c>
      <c r="J343" s="12"/>
      <c r="K343" s="18" t="str">
        <f>IF(M343 &gt; 0, K342+1, "n/a")</f>
        <v>n/a</v>
      </c>
      <c r="L343" s="11" t="str">
        <f>IF(V343=0," ",IF(V343-K343=0," ",V343-K343))</f>
        <v xml:space="preserve"> </v>
      </c>
      <c r="M343" s="27">
        <f>U343</f>
        <v>0</v>
      </c>
      <c r="N343" s="13">
        <f>M343-X343</f>
        <v>0</v>
      </c>
      <c r="O343" s="14" t="str">
        <f>IF(SUMIF(T343:U343,"&lt;0")&lt;&gt;0,SUMIF(T343:U343,"&lt;0")*(-1)," ")</f>
        <v xml:space="preserve"> </v>
      </c>
      <c r="P343" s="15">
        <f>AB343+AD343+AF343+AH343+AJ343+AL343+AN343+AP343+AR343+AT343+AV343+AX343+AZ343+BB343+BD343+BF343+BH343+BJ343+BL343+BN343+BP343+BR343+BT343+BV343+BX343+BZ343+CB343+CD343+CF343+CH343+CJ343+CL343+CN343+CP343+CR343+CT343+CV343+CX343+CZ343+DB343+DD343+DF343+DH343+DJ343+DL343+DN343+DP343+DR343+DT343+DV343+DX343+DZ343+EB343+ED343+EF343+EH343+EJ343+EL343+EN343+EP343+ER343+ET343+EV343+EX343+EZ343+FB343+FD343+FF343+FH343+FJ343+FL343+FN343+FP343+FR343+FT343+FV343+FX343+FZ343+GB343+GD343+GF343</f>
        <v>0</v>
      </c>
      <c r="Q343" s="99">
        <f>P343-GO343</f>
        <v>0</v>
      </c>
      <c r="R343" s="102">
        <f>ROUNDUP(COUNTIF(T343:U343,"&gt; 0")/2,0)</f>
        <v>0</v>
      </c>
      <c r="S343" s="17" t="str">
        <f>IF(R343=0,"-",IF(R343-X343&gt;8,M343/(8+X343),M343/R343))</f>
        <v>-</v>
      </c>
      <c r="T343" s="102" t="str">
        <f>IFERROR(VLOOKUP(D343,'Ласт турнир'!A$2:C$129,2,FALSE),"")</f>
        <v/>
      </c>
      <c r="U343" s="14">
        <f>IFERROR(VLOOKUP(D343,'Ласт турнир'!A$2:C$129,3,FALSE),0)</f>
        <v>0</v>
      </c>
      <c r="V343" s="176"/>
      <c r="W343" s="177" t="str">
        <f>IF(GP343=0," ",IF(GP343-V343=0," ",GP343-V343))</f>
        <v xml:space="preserve"> </v>
      </c>
      <c r="X343" s="178"/>
    </row>
    <row r="344" spans="3:24" x14ac:dyDescent="0.25">
      <c r="C344" s="168">
        <f>C343+1</f>
        <v>263</v>
      </c>
      <c r="D344" s="3" t="s">
        <v>298</v>
      </c>
      <c r="E344" s="7">
        <v>3.5</v>
      </c>
      <c r="F344" s="26" t="s">
        <v>807</v>
      </c>
      <c r="G344" s="29" t="str">
        <f>TEXT(E344,"0,0") &amp; F344</f>
        <v>3,5</v>
      </c>
      <c r="H344" s="2">
        <f>IF(M344&gt;0,1,0)</f>
        <v>0</v>
      </c>
      <c r="I344" s="2">
        <f>IF(F344="",E344,E344+0.1)</f>
        <v>3.5</v>
      </c>
      <c r="J344" s="12"/>
      <c r="K344" s="18" t="str">
        <f>IF(M344 &gt; 0, K343+1, "n/a")</f>
        <v>n/a</v>
      </c>
      <c r="L344" s="11" t="str">
        <f>IF(V344=0," ",IF(V344-K344=0," ",V344-K344))</f>
        <v xml:space="preserve"> </v>
      </c>
      <c r="M344" s="27">
        <f>U344</f>
        <v>0</v>
      </c>
      <c r="N344" s="13">
        <f>M344-X344</f>
        <v>0</v>
      </c>
      <c r="O344" s="14" t="str">
        <f>IF(SUMIF(T344:U344,"&lt;0")&lt;&gt;0,SUMIF(T344:U344,"&lt;0")*(-1)," ")</f>
        <v xml:space="preserve"> </v>
      </c>
      <c r="P344" s="15">
        <f>AB344+AD344+AF344+AH344+AJ344+AL344+AN344+AP344+AR344+AT344+AV344+AX344+AZ344+BB344+BD344+BF344+BH344+BJ344+BL344+BN344+BP344+BR344+BT344+BV344+BX344+BZ344+CB344+CD344+CF344+CH344+CJ344+CL344+CN344+CP344+CR344+CT344+CV344+CX344+CZ344+DB344+DD344+DF344+DH344+DJ344+DL344+DN344+DP344+DR344+DT344+DV344+DX344+DZ344+EB344+ED344+EF344+EH344+EJ344+EL344+EN344+EP344+ER344+ET344+EV344+EX344+EZ344+FB344+FD344+FF344+FH344+FJ344+FL344+FN344+FP344+FR344+FT344+FV344+FX344+FZ344+GB344+GD344+GF344</f>
        <v>0</v>
      </c>
      <c r="Q344" s="99">
        <f>P344-GO344</f>
        <v>0</v>
      </c>
      <c r="R344" s="102">
        <f>ROUNDUP(COUNTIF(T344:U344,"&gt; 0")/2,0)</f>
        <v>0</v>
      </c>
      <c r="S344" s="17" t="str">
        <f>IF(R344=0,"-",IF(R344-X344&gt;8,M344/(8+X344),M344/R344))</f>
        <v>-</v>
      </c>
      <c r="T344" s="102" t="str">
        <f>IFERROR(VLOOKUP(D344,'Ласт турнир'!A$2:C$129,2,FALSE),"")</f>
        <v/>
      </c>
      <c r="U344" s="14">
        <f>IFERROR(VLOOKUP(D344,'Ласт турнир'!A$2:C$129,3,FALSE),0)</f>
        <v>0</v>
      </c>
      <c r="V344" s="176"/>
      <c r="W344" s="177" t="str">
        <f>IF(GP344=0," ",IF(GP344-V344=0," ",GP344-V344))</f>
        <v xml:space="preserve"> </v>
      </c>
      <c r="X344" s="178"/>
    </row>
    <row r="345" spans="3:24" x14ac:dyDescent="0.25">
      <c r="C345" s="168">
        <f>C344+1</f>
        <v>264</v>
      </c>
      <c r="D345" s="3" t="s">
        <v>501</v>
      </c>
      <c r="E345" s="7">
        <v>3.5</v>
      </c>
      <c r="F345" s="26" t="s">
        <v>807</v>
      </c>
      <c r="G345" s="29" t="str">
        <f>TEXT(E345,"0,0") &amp; F345</f>
        <v>3,5</v>
      </c>
      <c r="H345" s="2">
        <f>IF(M345&gt;0,1,0)</f>
        <v>0</v>
      </c>
      <c r="I345" s="2">
        <f>IF(F345="",E345,E345+0.1)</f>
        <v>3.5</v>
      </c>
      <c r="J345" s="12"/>
      <c r="K345" s="18" t="str">
        <f>IF(M345 &gt; 0, K344+1, "n/a")</f>
        <v>n/a</v>
      </c>
      <c r="L345" s="11" t="str">
        <f>IF(V345=0," ",IF(V345-K345=0," ",V345-K345))</f>
        <v xml:space="preserve"> </v>
      </c>
      <c r="M345" s="27">
        <f>U345</f>
        <v>0</v>
      </c>
      <c r="N345" s="13">
        <f>M345-X345</f>
        <v>0</v>
      </c>
      <c r="O345" s="14" t="str">
        <f>IF(SUMIF(T345:U345,"&lt;0")&lt;&gt;0,SUMIF(T345:U345,"&lt;0")*(-1)," ")</f>
        <v xml:space="preserve"> </v>
      </c>
      <c r="P345" s="15">
        <f>AB345+AD345+AF345+AH345+AJ345+AL345+AN345+AP345+AR345+AT345+AV345+AX345+AZ345+BB345+BD345+BF345+BH345+BJ345+BL345+BN345+BP345+BR345+BT345+BV345+BX345+BZ345+CB345+CD345+CF345+CH345+CJ345+CL345+CN345+CP345+CR345+CT345+CV345+CX345+CZ345+DB345+DD345+DF345+DH345+DJ345+DL345+DN345+DP345+DR345+DT345+DV345+DX345+DZ345+EB345+ED345+EF345+EH345+EJ345+EL345+EN345+EP345+ER345+ET345+EV345+EX345+EZ345+FB345+FD345+FF345+FH345+FJ345+FL345+FN345+FP345+FR345+FT345+FV345+FX345+FZ345+GB345+GD345+GF345</f>
        <v>0</v>
      </c>
      <c r="Q345" s="99">
        <f>P345-GO345</f>
        <v>0</v>
      </c>
      <c r="R345" s="102">
        <f>ROUNDUP(COUNTIF(T345:U345,"&gt; 0")/2,0)</f>
        <v>0</v>
      </c>
      <c r="S345" s="17" t="str">
        <f>IF(R345=0,"-",IF(R345-X345&gt;8,M345/(8+X345),M345/R345))</f>
        <v>-</v>
      </c>
      <c r="T345" s="102" t="str">
        <f>IFERROR(VLOOKUP(D345,'Ласт турнир'!A$2:C$129,2,FALSE),"")</f>
        <v/>
      </c>
      <c r="U345" s="14">
        <f>IFERROR(VLOOKUP(D345,'Ласт турнир'!A$2:C$129,3,FALSE),0)</f>
        <v>0</v>
      </c>
      <c r="V345" s="176"/>
      <c r="W345" s="177" t="str">
        <f>IF(GP345=0," ",IF(GP345-V345=0," ",GP345-V345))</f>
        <v xml:space="preserve"> </v>
      </c>
      <c r="X345" s="178"/>
    </row>
    <row r="346" spans="3:24" x14ac:dyDescent="0.25">
      <c r="C346" s="168">
        <f>C345+1</f>
        <v>265</v>
      </c>
      <c r="D346" s="3" t="s">
        <v>235</v>
      </c>
      <c r="E346" s="7">
        <v>3.5</v>
      </c>
      <c r="F346" s="26" t="s">
        <v>807</v>
      </c>
      <c r="G346" s="29" t="str">
        <f>TEXT(E346,"0,0") &amp; F346</f>
        <v>3,5</v>
      </c>
      <c r="H346" s="2">
        <f>IF(M346&gt;0,1,0)</f>
        <v>0</v>
      </c>
      <c r="I346" s="2">
        <f>IF(F346="",E346,E346+0.1)</f>
        <v>3.5</v>
      </c>
      <c r="J346" s="12"/>
      <c r="K346" s="18" t="str">
        <f>IF(M346 &gt; 0, K345+1, "n/a")</f>
        <v>n/a</v>
      </c>
      <c r="L346" s="11" t="str">
        <f>IF(V346=0," ",IF(V346-K346=0," ",V346-K346))</f>
        <v xml:space="preserve"> </v>
      </c>
      <c r="M346" s="27">
        <f>U346</f>
        <v>0</v>
      </c>
      <c r="N346" s="13">
        <f>M346-X346</f>
        <v>0</v>
      </c>
      <c r="O346" s="14" t="str">
        <f>IF(SUMIF(T346:U346,"&lt;0")&lt;&gt;0,SUMIF(T346:U346,"&lt;0")*(-1)," ")</f>
        <v xml:space="preserve"> </v>
      </c>
      <c r="P346" s="15">
        <f>AB346+AD346+AF346+AH346+AJ346+AL346+AN346+AP346+AR346+AT346+AV346+AX346+AZ346+BB346+BD346+BF346+BH346+BJ346+BL346+BN346+BP346+BR346+BT346+BV346+BX346+BZ346+CB346+CD346+CF346+CH346+CJ346+CL346+CN346+CP346+CR346+CT346+CV346+CX346+CZ346+DB346+DD346+DF346+DH346+DJ346+DL346+DN346+DP346+DR346+DT346+DV346+DX346+DZ346+EB346+ED346+EF346+EH346+EJ346+EL346+EN346+EP346+ER346+ET346+EV346+EX346+EZ346+FB346+FD346+FF346+FH346+FJ346+FL346+FN346+FP346+FR346+FT346+FV346+FX346+FZ346+GB346+GD346+GF346</f>
        <v>0</v>
      </c>
      <c r="Q346" s="99">
        <f>P346-GO346</f>
        <v>0</v>
      </c>
      <c r="R346" s="102">
        <f>ROUNDUP(COUNTIF(T346:U346,"&gt; 0")/2,0)</f>
        <v>0</v>
      </c>
      <c r="S346" s="17" t="str">
        <f>IF(R346=0,"-",IF(R346-X346&gt;8,M346/(8+X346),M346/R346))</f>
        <v>-</v>
      </c>
      <c r="T346" s="102" t="str">
        <f>IFERROR(VLOOKUP(D346,'Ласт турнир'!A$2:C$129,2,FALSE),"")</f>
        <v/>
      </c>
      <c r="U346" s="14">
        <f>IFERROR(VLOOKUP(D346,'Ласт турнир'!A$2:C$129,3,FALSE),0)</f>
        <v>0</v>
      </c>
      <c r="V346" s="176"/>
      <c r="W346" s="177" t="str">
        <f>IF(GP346=0," ",IF(GP346-V346=0," ",GP346-V346))</f>
        <v xml:space="preserve"> </v>
      </c>
      <c r="X346" s="178"/>
    </row>
    <row r="347" spans="3:24" x14ac:dyDescent="0.25">
      <c r="C347" s="168">
        <f>C346+1</f>
        <v>266</v>
      </c>
      <c r="D347" s="3" t="s">
        <v>207</v>
      </c>
      <c r="E347" s="7">
        <v>3.5</v>
      </c>
      <c r="F347" s="26" t="s">
        <v>807</v>
      </c>
      <c r="G347" s="29" t="str">
        <f>TEXT(E347,"0,0") &amp; F347</f>
        <v>3,5</v>
      </c>
      <c r="H347" s="2">
        <f>IF(M347&gt;0,1,0)</f>
        <v>0</v>
      </c>
      <c r="I347" s="2">
        <f>IF(F347="",E347,E347+0.1)</f>
        <v>3.5</v>
      </c>
      <c r="J347" s="12"/>
      <c r="K347" s="18" t="str">
        <f>IF(M347 &gt; 0, K346+1, "n/a")</f>
        <v>n/a</v>
      </c>
      <c r="L347" s="11" t="str">
        <f>IF(V347=0," ",IF(V347-K347=0," ",V347-K347))</f>
        <v xml:space="preserve"> </v>
      </c>
      <c r="M347" s="27">
        <f>U347</f>
        <v>0</v>
      </c>
      <c r="N347" s="13">
        <f>M347-X347</f>
        <v>0</v>
      </c>
      <c r="O347" s="14" t="str">
        <f>IF(SUMIF(T347:U347,"&lt;0")&lt;&gt;0,SUMIF(T347:U347,"&lt;0")*(-1)," ")</f>
        <v xml:space="preserve"> </v>
      </c>
      <c r="P347" s="15">
        <f>AB347+AD347+AF347+AH347+AJ347+AL347+AN347+AP347+AR347+AT347+AV347+AX347+AZ347+BB347+BD347+BF347+BH347+BJ347+BL347+BN347+BP347+BR347+BT347+BV347+BX347+BZ347+CB347+CD347+CF347+CH347+CJ347+CL347+CN347+CP347+CR347+CT347+CV347+CX347+CZ347+DB347+DD347+DF347+DH347+DJ347+DL347+DN347+DP347+DR347+DT347+DV347+DX347+DZ347+EB347+ED347+EF347+EH347+EJ347+EL347+EN347+EP347+ER347+ET347+EV347+EX347+EZ347+FB347+FD347+FF347+FH347+FJ347+FL347+FN347+FP347+FR347+FT347+FV347+FX347+FZ347+GB347+GD347+GF347</f>
        <v>0</v>
      </c>
      <c r="Q347" s="99">
        <f>P347-GO347</f>
        <v>0</v>
      </c>
      <c r="R347" s="102">
        <f>ROUNDUP(COUNTIF(T347:U347,"&gt; 0")/2,0)</f>
        <v>0</v>
      </c>
      <c r="S347" s="17" t="str">
        <f>IF(R347=0,"-",IF(R347-X347&gt;8,M347/(8+X347),M347/R347))</f>
        <v>-</v>
      </c>
      <c r="T347" s="102" t="str">
        <f>IFERROR(VLOOKUP(D347,'Ласт турнир'!A$2:C$129,2,FALSE),"")</f>
        <v/>
      </c>
      <c r="U347" s="14">
        <f>IFERROR(VLOOKUP(D347,'Ласт турнир'!A$2:C$129,3,FALSE),0)</f>
        <v>0</v>
      </c>
      <c r="V347" s="176"/>
      <c r="W347" s="177" t="str">
        <f>IF(GP347=0," ",IF(GP347-V347=0," ",GP347-V347))</f>
        <v xml:space="preserve"> </v>
      </c>
      <c r="X347" s="178"/>
    </row>
    <row r="348" spans="3:24" x14ac:dyDescent="0.25">
      <c r="C348" s="168">
        <f>C347+1</f>
        <v>267</v>
      </c>
      <c r="D348" s="3" t="s">
        <v>222</v>
      </c>
      <c r="E348" s="7">
        <v>3.5</v>
      </c>
      <c r="F348" s="26" t="s">
        <v>807</v>
      </c>
      <c r="G348" s="29" t="str">
        <f>TEXT(E348,"0,0") &amp; F348</f>
        <v>3,5</v>
      </c>
      <c r="H348" s="2">
        <f>IF(M348&gt;0,1,0)</f>
        <v>0</v>
      </c>
      <c r="I348" s="2">
        <f>IF(F348="",E348,E348+0.1)</f>
        <v>3.5</v>
      </c>
      <c r="J348" s="12"/>
      <c r="K348" s="18" t="str">
        <f>IF(M348 &gt; 0, K347+1, "n/a")</f>
        <v>n/a</v>
      </c>
      <c r="L348" s="11" t="str">
        <f>IF(V348=0," ",IF(V348-K348=0," ",V348-K348))</f>
        <v xml:space="preserve"> </v>
      </c>
      <c r="M348" s="27">
        <f>U348</f>
        <v>0</v>
      </c>
      <c r="N348" s="13">
        <f>M348-X348</f>
        <v>0</v>
      </c>
      <c r="O348" s="14" t="str">
        <f>IF(SUMIF(T348:U348,"&lt;0")&lt;&gt;0,SUMIF(T348:U348,"&lt;0")*(-1)," ")</f>
        <v xml:space="preserve"> </v>
      </c>
      <c r="P348" s="15">
        <f>AB348+AD348+AF348+AH348+AJ348+AL348+AN348+AP348+AR348+AT348+AV348+AX348+AZ348+BB348+BD348+BF348+BH348+BJ348+BL348+BN348+BP348+BR348+BT348+BV348+BX348+BZ348+CB348+CD348+CF348+CH348+CJ348+CL348+CN348+CP348+CR348+CT348+CV348+CX348+CZ348+DB348+DD348+DF348+DH348+DJ348+DL348+DN348+DP348+DR348+DT348+DV348+DX348+DZ348+EB348+ED348+EF348+EH348+EJ348+EL348+EN348+EP348+ER348+ET348+EV348+EX348+EZ348+FB348+FD348+FF348+FH348+FJ348+FL348+FN348+FP348+FR348+FT348+FV348+FX348+FZ348+GB348+GD348+GF348</f>
        <v>0</v>
      </c>
      <c r="Q348" s="99">
        <f>P348-GO348</f>
        <v>0</v>
      </c>
      <c r="R348" s="102">
        <f>ROUNDUP(COUNTIF(T348:U348,"&gt; 0")/2,0)</f>
        <v>0</v>
      </c>
      <c r="S348" s="17" t="str">
        <f>IF(R348=0,"-",IF(R348-X348&gt;8,M348/(8+X348),M348/R348))</f>
        <v>-</v>
      </c>
      <c r="T348" s="102" t="str">
        <f>IFERROR(VLOOKUP(D348,'Ласт турнир'!A$2:C$129,2,FALSE),"")</f>
        <v/>
      </c>
      <c r="U348" s="14">
        <f>IFERROR(VLOOKUP(D348,'Ласт турнир'!A$2:C$129,3,FALSE),0)</f>
        <v>0</v>
      </c>
      <c r="V348" s="176"/>
      <c r="W348" s="177" t="str">
        <f>IF(GP348=0," ",IF(GP348-V348=0," ",GP348-V348))</f>
        <v xml:space="preserve"> </v>
      </c>
      <c r="X348" s="178"/>
    </row>
    <row r="349" spans="3:24" x14ac:dyDescent="0.25">
      <c r="C349" s="168">
        <f>C348+1</f>
        <v>268</v>
      </c>
      <c r="D349" s="3" t="s">
        <v>510</v>
      </c>
      <c r="E349" s="7">
        <v>3.5</v>
      </c>
      <c r="F349" s="26" t="s">
        <v>807</v>
      </c>
      <c r="G349" s="29" t="str">
        <f>TEXT(E349,"0,0") &amp; F349</f>
        <v>3,5</v>
      </c>
      <c r="H349" s="2">
        <f>IF(M349&gt;0,1,0)</f>
        <v>0</v>
      </c>
      <c r="I349" s="2">
        <f>IF(F349="",E349,E349+0.1)</f>
        <v>3.5</v>
      </c>
      <c r="J349" s="12"/>
      <c r="K349" s="18" t="str">
        <f>IF(M349 &gt; 0, K348+1, "n/a")</f>
        <v>n/a</v>
      </c>
      <c r="L349" s="11" t="str">
        <f>IF(V349=0," ",IF(V349-K349=0," ",V349-K349))</f>
        <v xml:space="preserve"> </v>
      </c>
      <c r="M349" s="27">
        <f>U349</f>
        <v>0</v>
      </c>
      <c r="N349" s="13">
        <f>M349-X349</f>
        <v>0</v>
      </c>
      <c r="O349" s="14" t="str">
        <f>IF(SUMIF(T349:U349,"&lt;0")&lt;&gt;0,SUMIF(T349:U349,"&lt;0")*(-1)," ")</f>
        <v xml:space="preserve"> </v>
      </c>
      <c r="P349" s="15">
        <f>AB349+AD349+AF349+AH349+AJ349+AL349+AN349+AP349+AR349+AT349+AV349+AX349+AZ349+BB349+BD349+BF349+BH349+BJ349+BL349+BN349+BP349+BR349+BT349+BV349+BX349+BZ349+CB349+CD349+CF349+CH349+CJ349+CL349+CN349+CP349+CR349+CT349+CV349+CX349+CZ349+DB349+DD349+DF349+DH349+DJ349+DL349+DN349+DP349+DR349+DT349+DV349+DX349+DZ349+EB349+ED349+EF349+EH349+EJ349+EL349+EN349+EP349+ER349+ET349+EV349+EX349+EZ349+FB349+FD349+FF349+FH349+FJ349+FL349+FN349+FP349+FR349+FT349+FV349+FX349+FZ349+GB349+GD349+GF349</f>
        <v>0</v>
      </c>
      <c r="Q349" s="99">
        <f>P349-GO349</f>
        <v>0</v>
      </c>
      <c r="R349" s="102">
        <f>ROUNDUP(COUNTIF(T349:U349,"&gt; 0")/2,0)</f>
        <v>0</v>
      </c>
      <c r="S349" s="17" t="str">
        <f>IF(R349=0,"-",IF(R349-X349&gt;8,M349/(8+X349),M349/R349))</f>
        <v>-</v>
      </c>
      <c r="T349" s="102" t="str">
        <f>IFERROR(VLOOKUP(D349,'Ласт турнир'!A$2:C$129,2,FALSE),"")</f>
        <v/>
      </c>
      <c r="U349" s="14">
        <f>IFERROR(VLOOKUP(D349,'Ласт турнир'!A$2:C$129,3,FALSE),0)</f>
        <v>0</v>
      </c>
      <c r="V349" s="176"/>
      <c r="W349" s="177" t="str">
        <f>IF(GP349=0," ",IF(GP349-V349=0," ",GP349-V349))</f>
        <v xml:space="preserve"> </v>
      </c>
      <c r="X349" s="178"/>
    </row>
    <row r="350" spans="3:24" x14ac:dyDescent="0.25">
      <c r="C350" s="168">
        <f>C349+1</f>
        <v>269</v>
      </c>
      <c r="D350" s="3" t="s">
        <v>328</v>
      </c>
      <c r="E350" s="7">
        <v>3.5</v>
      </c>
      <c r="F350" s="26" t="s">
        <v>807</v>
      </c>
      <c r="G350" s="29" t="str">
        <f>TEXT(E350,"0,0") &amp; F350</f>
        <v>3,5</v>
      </c>
      <c r="H350" s="2">
        <f>IF(M350&gt;0,1,0)</f>
        <v>0</v>
      </c>
      <c r="I350" s="2">
        <f>IF(F350="",E350,E350+0.1)</f>
        <v>3.5</v>
      </c>
      <c r="J350" s="12"/>
      <c r="K350" s="18" t="str">
        <f>IF(M350 &gt; 0, K349+1, "n/a")</f>
        <v>n/a</v>
      </c>
      <c r="L350" s="11" t="str">
        <f>IF(V350=0," ",IF(V350-K350=0," ",V350-K350))</f>
        <v xml:space="preserve"> </v>
      </c>
      <c r="M350" s="27">
        <f>U350</f>
        <v>0</v>
      </c>
      <c r="N350" s="13">
        <f>M350-X350</f>
        <v>0</v>
      </c>
      <c r="O350" s="14" t="str">
        <f>IF(SUMIF(T350:U350,"&lt;0")&lt;&gt;0,SUMIF(T350:U350,"&lt;0")*(-1)," ")</f>
        <v xml:space="preserve"> </v>
      </c>
      <c r="P350" s="15">
        <f>AB350+AD350+AF350+AH350+AJ350+AL350+AN350+AP350+AR350+AT350+AV350+AX350+AZ350+BB350+BD350+BF350+BH350+BJ350+BL350+BN350+BP350+BR350+BT350+BV350+BX350+BZ350+CB350+CD350+CF350+CH350+CJ350+CL350+CN350+CP350+CR350+CT350+CV350+CX350+CZ350+DB350+DD350+DF350+DH350+DJ350+DL350+DN350+DP350+DR350+DT350+DV350+DX350+DZ350+EB350+ED350+EF350+EH350+EJ350+EL350+EN350+EP350+ER350+ET350+EV350+EX350+EZ350+FB350+FD350+FF350+FH350+FJ350+FL350+FN350+FP350+FR350+FT350+FV350+FX350+FZ350+GB350+GD350+GF350</f>
        <v>0</v>
      </c>
      <c r="Q350" s="99">
        <f>P350-GO350</f>
        <v>0</v>
      </c>
      <c r="R350" s="102">
        <f>ROUNDUP(COUNTIF(T350:U350,"&gt; 0")/2,0)</f>
        <v>0</v>
      </c>
      <c r="S350" s="17" t="str">
        <f>IF(R350=0,"-",IF(R350-X350&gt;8,M350/(8+X350),M350/R350))</f>
        <v>-</v>
      </c>
      <c r="T350" s="102" t="str">
        <f>IFERROR(VLOOKUP(D350,'Ласт турнир'!A$2:C$129,2,FALSE),"")</f>
        <v/>
      </c>
      <c r="U350" s="14">
        <f>IFERROR(VLOOKUP(D350,'Ласт турнир'!A$2:C$129,3,FALSE),0)</f>
        <v>0</v>
      </c>
      <c r="V350" s="176"/>
      <c r="W350" s="177" t="str">
        <f>IF(GP350=0," ",IF(GP350-V350=0," ",GP350-V350))</f>
        <v xml:space="preserve"> </v>
      </c>
      <c r="X350" s="178"/>
    </row>
    <row r="351" spans="3:24" x14ac:dyDescent="0.25">
      <c r="C351" s="168">
        <f>C350+1</f>
        <v>270</v>
      </c>
      <c r="D351" s="3" t="s">
        <v>249</v>
      </c>
      <c r="E351" s="7">
        <v>3.5</v>
      </c>
      <c r="F351" s="26" t="s">
        <v>807</v>
      </c>
      <c r="G351" s="29" t="str">
        <f>TEXT(E351,"0,0") &amp; F351</f>
        <v>3,5</v>
      </c>
      <c r="H351" s="2">
        <f>IF(M351&gt;0,1,0)</f>
        <v>0</v>
      </c>
      <c r="I351" s="2">
        <f>IF(F351="",E351,E351+0.1)</f>
        <v>3.5</v>
      </c>
      <c r="J351" s="12"/>
      <c r="K351" s="18" t="str">
        <f>IF(M351 &gt; 0, K350+1, "n/a")</f>
        <v>n/a</v>
      </c>
      <c r="L351" s="11" t="str">
        <f>IF(V351=0," ",IF(V351-K351=0," ",V351-K351))</f>
        <v xml:space="preserve"> </v>
      </c>
      <c r="M351" s="27">
        <f>U351</f>
        <v>0</v>
      </c>
      <c r="N351" s="13">
        <f>M351-X351</f>
        <v>0</v>
      </c>
      <c r="O351" s="14" t="str">
        <f>IF(SUMIF(T351:U351,"&lt;0")&lt;&gt;0,SUMIF(T351:U351,"&lt;0")*(-1)," ")</f>
        <v xml:space="preserve"> </v>
      </c>
      <c r="P351" s="15">
        <f>AB351+AD351+AF351+AH351+AJ351+AL351+AN351+AP351+AR351+AT351+AV351+AX351+AZ351+BB351+BD351+BF351+BH351+BJ351+BL351+BN351+BP351+BR351+BT351+BV351+BX351+BZ351+CB351+CD351+CF351+CH351+CJ351+CL351+CN351+CP351+CR351+CT351+CV351+CX351+CZ351+DB351+DD351+DF351+DH351+DJ351+DL351+DN351+DP351+DR351+DT351+DV351+DX351+DZ351+EB351+ED351+EF351+EH351+EJ351+EL351+EN351+EP351+ER351+ET351+EV351+EX351+EZ351+FB351+FD351+FF351+FH351+FJ351+FL351+FN351+FP351+FR351+FT351+FV351+FX351+FZ351+GB351+GD351+GF351</f>
        <v>0</v>
      </c>
      <c r="Q351" s="99">
        <f>P351-GO351</f>
        <v>0</v>
      </c>
      <c r="R351" s="102">
        <f>ROUNDUP(COUNTIF(T351:U351,"&gt; 0")/2,0)</f>
        <v>0</v>
      </c>
      <c r="S351" s="17" t="str">
        <f>IF(R351=0,"-",IF(R351-X351&gt;8,M351/(8+X351),M351/R351))</f>
        <v>-</v>
      </c>
      <c r="T351" s="102" t="str">
        <f>IFERROR(VLOOKUP(D351,'Ласт турнир'!A$2:C$129,2,FALSE),"")</f>
        <v/>
      </c>
      <c r="U351" s="14">
        <f>IFERROR(VLOOKUP(D351,'Ласт турнир'!A$2:C$129,3,FALSE),0)</f>
        <v>0</v>
      </c>
      <c r="V351" s="176"/>
      <c r="W351" s="177" t="str">
        <f>IF(GP351=0," ",IF(GP351-V351=0," ",GP351-V351))</f>
        <v xml:space="preserve"> </v>
      </c>
      <c r="X351" s="178"/>
    </row>
    <row r="352" spans="3:24" x14ac:dyDescent="0.25">
      <c r="C352" s="168">
        <f>C351+1</f>
        <v>271</v>
      </c>
      <c r="D352" s="3" t="s">
        <v>301</v>
      </c>
      <c r="E352" s="7">
        <v>3.5</v>
      </c>
      <c r="F352" s="26" t="s">
        <v>807</v>
      </c>
      <c r="G352" s="29" t="str">
        <f>TEXT(E352,"0,0") &amp; F352</f>
        <v>3,5</v>
      </c>
      <c r="H352" s="2">
        <f>IF(M352&gt;0,1,0)</f>
        <v>0</v>
      </c>
      <c r="I352" s="2">
        <f>IF(F352="",E352,E352+0.1)</f>
        <v>3.5</v>
      </c>
      <c r="J352" s="12"/>
      <c r="K352" s="18" t="str">
        <f>IF(M352 &gt; 0, K351+1, "n/a")</f>
        <v>n/a</v>
      </c>
      <c r="L352" s="11" t="str">
        <f>IF(V352=0," ",IF(V352-K352=0," ",V352-K352))</f>
        <v xml:space="preserve"> </v>
      </c>
      <c r="M352" s="27">
        <f>U352</f>
        <v>0</v>
      </c>
      <c r="N352" s="13">
        <f>M352-X352</f>
        <v>0</v>
      </c>
      <c r="O352" s="14" t="str">
        <f>IF(SUMIF(T352:U352,"&lt;0")&lt;&gt;0,SUMIF(T352:U352,"&lt;0")*(-1)," ")</f>
        <v xml:space="preserve"> </v>
      </c>
      <c r="P352" s="15">
        <f>AB352+AD352+AF352+AH352+AJ352+AL352+AN352+AP352+AR352+AT352+AV352+AX352+AZ352+BB352+BD352+BF352+BH352+BJ352+BL352+BN352+BP352+BR352+BT352+BV352+BX352+BZ352+CB352+CD352+CF352+CH352+CJ352+CL352+CN352+CP352+CR352+CT352+CV352+CX352+CZ352+DB352+DD352+DF352+DH352+DJ352+DL352+DN352+DP352+DR352+DT352+DV352+DX352+DZ352+EB352+ED352+EF352+EH352+EJ352+EL352+EN352+EP352+ER352+ET352+EV352+EX352+EZ352+FB352+FD352+FF352+FH352+FJ352+FL352+FN352+FP352+FR352+FT352+FV352+FX352+FZ352+GB352+GD352+GF352</f>
        <v>0</v>
      </c>
      <c r="Q352" s="99">
        <f>P352-GO352</f>
        <v>0</v>
      </c>
      <c r="R352" s="102">
        <f>ROUNDUP(COUNTIF(T352:U352,"&gt; 0")/2,0)</f>
        <v>0</v>
      </c>
      <c r="S352" s="17" t="str">
        <f>IF(R352=0,"-",IF(R352-X352&gt;8,M352/(8+X352),M352/R352))</f>
        <v>-</v>
      </c>
      <c r="T352" s="102" t="str">
        <f>IFERROR(VLOOKUP(D352,'Ласт турнир'!A$2:C$129,2,FALSE),"")</f>
        <v/>
      </c>
      <c r="U352" s="14">
        <f>IFERROR(VLOOKUP(D352,'Ласт турнир'!A$2:C$129,3,FALSE),0)</f>
        <v>0</v>
      </c>
      <c r="V352" s="176"/>
      <c r="W352" s="177" t="str">
        <f>IF(GP352=0," ",IF(GP352-V352=0," ",GP352-V352))</f>
        <v xml:space="preserve"> </v>
      </c>
      <c r="X352" s="178"/>
    </row>
    <row r="353" spans="3:24" x14ac:dyDescent="0.25">
      <c r="C353" s="168">
        <f>C352+1</f>
        <v>272</v>
      </c>
      <c r="D353" s="3" t="s">
        <v>186</v>
      </c>
      <c r="E353" s="7">
        <v>3.5</v>
      </c>
      <c r="F353" s="26" t="s">
        <v>807</v>
      </c>
      <c r="G353" s="29" t="str">
        <f>TEXT(E353,"0,0") &amp; F353</f>
        <v>3,5</v>
      </c>
      <c r="H353" s="2">
        <f>IF(M353&gt;0,1,0)</f>
        <v>0</v>
      </c>
      <c r="I353" s="2">
        <f>IF(F353="",E353,E353+0.1)</f>
        <v>3.5</v>
      </c>
      <c r="J353" s="12"/>
      <c r="K353" s="18" t="str">
        <f>IF(M353 &gt; 0, K352+1, "n/a")</f>
        <v>n/a</v>
      </c>
      <c r="L353" s="11" t="str">
        <f>IF(V353=0," ",IF(V353-K353=0," ",V353-K353))</f>
        <v xml:space="preserve"> </v>
      </c>
      <c r="M353" s="27">
        <f>U353</f>
        <v>0</v>
      </c>
      <c r="N353" s="13">
        <f>M353-X353</f>
        <v>0</v>
      </c>
      <c r="O353" s="14" t="str">
        <f>IF(SUMIF(T353:U353,"&lt;0")&lt;&gt;0,SUMIF(T353:U353,"&lt;0")*(-1)," ")</f>
        <v xml:space="preserve"> </v>
      </c>
      <c r="P353" s="15">
        <f>AB353+AD353+AF353+AH353+AJ353+AL353+AN353+AP353+AR353+AT353+AV353+AX353+AZ353+BB353+BD353+BF353+BH353+BJ353+BL353+BN353+BP353+BR353+BT353+BV353+BX353+BZ353+CB353+CD353+CF353+CH353+CJ353+CL353+CN353+CP353+CR353+CT353+CV353+CX353+CZ353+DB353+DD353+DF353+DH353+DJ353+DL353+DN353+DP353+DR353+DT353+DV353+DX353+DZ353+EB353+ED353+EF353+EH353+EJ353+EL353+EN353+EP353+ER353+ET353+EV353+EX353+EZ353+FB353+FD353+FF353+FH353+FJ353+FL353+FN353+FP353+FR353+FT353+FV353+FX353+FZ353+GB353+GD353+GF353</f>
        <v>0</v>
      </c>
      <c r="Q353" s="99">
        <f>P353-GO353</f>
        <v>0</v>
      </c>
      <c r="R353" s="102">
        <f>ROUNDUP(COUNTIF(T353:U353,"&gt; 0")/2,0)</f>
        <v>0</v>
      </c>
      <c r="S353" s="17" t="str">
        <f>IF(R353=0,"-",IF(R353-X353&gt;8,M353/(8+X353),M353/R353))</f>
        <v>-</v>
      </c>
      <c r="T353" s="102" t="str">
        <f>IFERROR(VLOOKUP(D353,'Ласт турнир'!A$2:C$129,2,FALSE),"")</f>
        <v/>
      </c>
      <c r="U353" s="14">
        <f>IFERROR(VLOOKUP(D353,'Ласт турнир'!A$2:C$129,3,FALSE),0)</f>
        <v>0</v>
      </c>
      <c r="V353" s="176"/>
      <c r="W353" s="177" t="str">
        <f>IF(GP353=0," ",IF(GP353-V353=0," ",GP353-V353))</f>
        <v xml:space="preserve"> </v>
      </c>
      <c r="X353" s="178"/>
    </row>
    <row r="354" spans="3:24" x14ac:dyDescent="0.25">
      <c r="C354" s="168">
        <f>C353+1</f>
        <v>273</v>
      </c>
      <c r="D354" s="3" t="s">
        <v>302</v>
      </c>
      <c r="E354" s="7">
        <v>3.5</v>
      </c>
      <c r="F354" s="26" t="s">
        <v>807</v>
      </c>
      <c r="G354" s="29" t="str">
        <f>TEXT(E354,"0,0") &amp; F354</f>
        <v>3,5</v>
      </c>
      <c r="H354" s="2">
        <f>IF(M354&gt;0,1,0)</f>
        <v>0</v>
      </c>
      <c r="I354" s="2">
        <f>IF(F354="",E354,E354+0.1)</f>
        <v>3.5</v>
      </c>
      <c r="J354" s="12"/>
      <c r="K354" s="18" t="str">
        <f>IF(M354 &gt; 0, K353+1, "n/a")</f>
        <v>n/a</v>
      </c>
      <c r="L354" s="11" t="str">
        <f>IF(V354=0," ",IF(V354-K354=0," ",V354-K354))</f>
        <v xml:space="preserve"> </v>
      </c>
      <c r="M354" s="27">
        <f>U354</f>
        <v>0</v>
      </c>
      <c r="N354" s="13">
        <f>M354-X354</f>
        <v>0</v>
      </c>
      <c r="O354" s="14" t="str">
        <f>IF(SUMIF(T354:U354,"&lt;0")&lt;&gt;0,SUMIF(T354:U354,"&lt;0")*(-1)," ")</f>
        <v xml:space="preserve"> </v>
      </c>
      <c r="P354" s="15">
        <f>AB354+AD354+AF354+AH354+AJ354+AL354+AN354+AP354+AR354+AT354+AV354+AX354+AZ354+BB354+BD354+BF354+BH354+BJ354+BL354+BN354+BP354+BR354+BT354+BV354+BX354+BZ354+CB354+CD354+CF354+CH354+CJ354+CL354+CN354+CP354+CR354+CT354+CV354+CX354+CZ354+DB354+DD354+DF354+DH354+DJ354+DL354+DN354+DP354+DR354+DT354+DV354+DX354+DZ354+EB354+ED354+EF354+EH354+EJ354+EL354+EN354+EP354+ER354+ET354+EV354+EX354+EZ354+FB354+FD354+FF354+FH354+FJ354+FL354+FN354+FP354+FR354+FT354+FV354+FX354+FZ354+GB354+GD354+GF354</f>
        <v>0</v>
      </c>
      <c r="Q354" s="99">
        <f>P354-GO354</f>
        <v>0</v>
      </c>
      <c r="R354" s="102">
        <f>ROUNDUP(COUNTIF(T354:U354,"&gt; 0")/2,0)</f>
        <v>0</v>
      </c>
      <c r="S354" s="17" t="str">
        <f>IF(R354=0,"-",IF(R354-X354&gt;8,M354/(8+X354),M354/R354))</f>
        <v>-</v>
      </c>
      <c r="T354" s="102" t="str">
        <f>IFERROR(VLOOKUP(D354,'Ласт турнир'!A$2:C$129,2,FALSE),"")</f>
        <v/>
      </c>
      <c r="U354" s="14">
        <f>IFERROR(VLOOKUP(D354,'Ласт турнир'!A$2:C$129,3,FALSE),0)</f>
        <v>0</v>
      </c>
      <c r="V354" s="176"/>
      <c r="W354" s="177" t="str">
        <f>IF(GP354=0," ",IF(GP354-V354=0," ",GP354-V354))</f>
        <v xml:space="preserve"> </v>
      </c>
      <c r="X354" s="178"/>
    </row>
    <row r="355" spans="3:24" x14ac:dyDescent="0.25">
      <c r="C355" s="168">
        <f>C354+1</f>
        <v>274</v>
      </c>
      <c r="D355" s="3" t="s">
        <v>691</v>
      </c>
      <c r="E355" s="7">
        <v>3.5</v>
      </c>
      <c r="F355" s="26" t="s">
        <v>807</v>
      </c>
      <c r="G355" s="29" t="str">
        <f>TEXT(E355,"0,0") &amp; F355</f>
        <v>3,5</v>
      </c>
      <c r="H355" s="2">
        <f>IF(M355&gt;0,1,0)</f>
        <v>0</v>
      </c>
      <c r="I355" s="2">
        <f>IF(F355="",E355,E355+0.1)</f>
        <v>3.5</v>
      </c>
      <c r="J355" s="12"/>
      <c r="K355" s="18" t="str">
        <f>IF(M355 &gt; 0, K354+1, "n/a")</f>
        <v>n/a</v>
      </c>
      <c r="L355" s="11" t="str">
        <f>IF(V355=0," ",IF(V355-K355=0," ",V355-K355))</f>
        <v xml:space="preserve"> </v>
      </c>
      <c r="M355" s="27">
        <f>U355</f>
        <v>0</v>
      </c>
      <c r="N355" s="13">
        <f>M355-X355</f>
        <v>0</v>
      </c>
      <c r="O355" s="14" t="str">
        <f>IF(SUMIF(T355:U355,"&lt;0")&lt;&gt;0,SUMIF(T355:U355,"&lt;0")*(-1)," ")</f>
        <v xml:space="preserve"> </v>
      </c>
      <c r="P355" s="15">
        <f>AB355+AD355+AF355+AH355+AJ355+AL355+AN355+AP355+AR355+AT355+AV355+AX355+AZ355+BB355+BD355+BF355+BH355+BJ355+BL355+BN355+BP355+BR355+BT355+BV355+BX355+BZ355+CB355+CD355+CF355+CH355+CJ355+CL355+CN355+CP355+CR355+CT355+CV355+CX355+CZ355+DB355+DD355+DF355+DH355+DJ355+DL355+DN355+DP355+DR355+DT355+DV355+DX355+DZ355+EB355+ED355+EF355+EH355+EJ355+EL355+EN355+EP355+ER355+ET355+EV355+EX355+EZ355+FB355+FD355+FF355+FH355+FJ355+FL355+FN355+FP355+FR355+FT355+FV355+FX355+FZ355+GB355+GD355+GF355</f>
        <v>0</v>
      </c>
      <c r="Q355" s="99">
        <f>P355-GO355</f>
        <v>0</v>
      </c>
      <c r="R355" s="102">
        <f>ROUNDUP(COUNTIF(T355:U355,"&gt; 0")/2,0)</f>
        <v>0</v>
      </c>
      <c r="S355" s="17" t="str">
        <f>IF(R355=0,"-",IF(R355-X355&gt;8,M355/(8+X355),M355/R355))</f>
        <v>-</v>
      </c>
      <c r="T355" s="102" t="str">
        <f>IFERROR(VLOOKUP(D355,'Ласт турнир'!A$2:C$129,2,FALSE),"")</f>
        <v/>
      </c>
      <c r="U355" s="14">
        <f>IFERROR(VLOOKUP(D355,'Ласт турнир'!A$2:C$129,3,FALSE),0)</f>
        <v>0</v>
      </c>
      <c r="V355" s="176"/>
      <c r="W355" s="177" t="str">
        <f>IF(GP355=0," ",IF(GP355-V355=0," ",GP355-V355))</f>
        <v xml:space="preserve"> </v>
      </c>
      <c r="X355" s="178"/>
    </row>
    <row r="356" spans="3:24" x14ac:dyDescent="0.25">
      <c r="C356" s="168">
        <f>C355+1</f>
        <v>275</v>
      </c>
      <c r="D356" s="3" t="s">
        <v>179</v>
      </c>
      <c r="E356" s="7">
        <v>3.5</v>
      </c>
      <c r="F356" s="26" t="s">
        <v>807</v>
      </c>
      <c r="G356" s="29" t="str">
        <f>TEXT(E356,"0,0") &amp; F356</f>
        <v>3,5</v>
      </c>
      <c r="H356" s="2">
        <f>IF(M356&gt;0,1,0)</f>
        <v>0</v>
      </c>
      <c r="I356" s="2">
        <f>IF(F356="",E356,E356+0.1)</f>
        <v>3.5</v>
      </c>
      <c r="J356" s="12"/>
      <c r="K356" s="18" t="str">
        <f>IF(M356 &gt; 0, K355+1, "n/a")</f>
        <v>n/a</v>
      </c>
      <c r="L356" s="11" t="str">
        <f>IF(V356=0," ",IF(V356-K356=0," ",V356-K356))</f>
        <v xml:space="preserve"> </v>
      </c>
      <c r="M356" s="27">
        <f>U356</f>
        <v>0</v>
      </c>
      <c r="N356" s="13">
        <f>M356-X356</f>
        <v>0</v>
      </c>
      <c r="O356" s="14" t="str">
        <f>IF(SUMIF(T356:U356,"&lt;0")&lt;&gt;0,SUMIF(T356:U356,"&lt;0")*(-1)," ")</f>
        <v xml:space="preserve"> </v>
      </c>
      <c r="P356" s="15">
        <f>AB356+AD356+AF356+AH356+AJ356+AL356+AN356+AP356+AR356+AT356+AV356+AX356+AZ356+BB356+BD356+BF356+BH356+BJ356+BL356+BN356+BP356+BR356+BT356+BV356+BX356+BZ356+CB356+CD356+CF356+CH356+CJ356+CL356+CN356+CP356+CR356+CT356+CV356+CX356+CZ356+DB356+DD356+DF356+DH356+DJ356+DL356+DN356+DP356+DR356+DT356+DV356+DX356+DZ356+EB356+ED356+EF356+EH356+EJ356+EL356+EN356+EP356+ER356+ET356+EV356+EX356+EZ356+FB356+FD356+FF356+FH356+FJ356+FL356+FN356+FP356+FR356+FT356+FV356+FX356+FZ356+GB356+GD356+GF356</f>
        <v>0</v>
      </c>
      <c r="Q356" s="99">
        <f>P356-GO356</f>
        <v>0</v>
      </c>
      <c r="R356" s="102">
        <f>ROUNDUP(COUNTIF(T356:U356,"&gt; 0")/2,0)</f>
        <v>0</v>
      </c>
      <c r="S356" s="17" t="str">
        <f>IF(R356=0,"-",IF(R356-X356&gt;8,M356/(8+X356),M356/R356))</f>
        <v>-</v>
      </c>
      <c r="T356" s="102" t="str">
        <f>IFERROR(VLOOKUP(D356,'Ласт турнир'!A$2:C$129,2,FALSE),"")</f>
        <v/>
      </c>
      <c r="U356" s="14">
        <f>IFERROR(VLOOKUP(D356,'Ласт турнир'!A$2:C$129,3,FALSE),0)</f>
        <v>0</v>
      </c>
      <c r="V356" s="176"/>
      <c r="W356" s="177" t="str">
        <f>IF(GP356=0," ",IF(GP356-V356=0," ",GP356-V356))</f>
        <v xml:space="preserve"> </v>
      </c>
      <c r="X356" s="178"/>
    </row>
    <row r="357" spans="3:24" x14ac:dyDescent="0.25">
      <c r="C357" s="168">
        <f>C356+1</f>
        <v>276</v>
      </c>
      <c r="D357" s="3" t="s">
        <v>303</v>
      </c>
      <c r="E357" s="7">
        <v>3.5</v>
      </c>
      <c r="F357" s="26" t="s">
        <v>807</v>
      </c>
      <c r="G357" s="29" t="str">
        <f>TEXT(E357,"0,0") &amp; F357</f>
        <v>3,5</v>
      </c>
      <c r="H357" s="2">
        <f>IF(M357&gt;0,1,0)</f>
        <v>0</v>
      </c>
      <c r="I357" s="2">
        <f>IF(F357="",E357,E357+0.1)</f>
        <v>3.5</v>
      </c>
      <c r="J357" s="12"/>
      <c r="K357" s="18" t="str">
        <f>IF(M357 &gt; 0, K356+1, "n/a")</f>
        <v>n/a</v>
      </c>
      <c r="L357" s="11" t="str">
        <f>IF(V357=0," ",IF(V357-K357=0," ",V357-K357))</f>
        <v xml:space="preserve"> </v>
      </c>
      <c r="M357" s="27">
        <f>U357</f>
        <v>0</v>
      </c>
      <c r="N357" s="13">
        <f>M357-X357</f>
        <v>0</v>
      </c>
      <c r="O357" s="14" t="str">
        <f>IF(SUMIF(T357:U357,"&lt;0")&lt;&gt;0,SUMIF(T357:U357,"&lt;0")*(-1)," ")</f>
        <v xml:space="preserve"> </v>
      </c>
      <c r="P357" s="15">
        <f>AB357+AD357+AF357+AH357+AJ357+AL357+AN357+AP357+AR357+AT357+AV357+AX357+AZ357+BB357+BD357+BF357+BH357+BJ357+BL357+BN357+BP357+BR357+BT357+BV357+BX357+BZ357+CB357+CD357+CF357+CH357+CJ357+CL357+CN357+CP357+CR357+CT357+CV357+CX357+CZ357+DB357+DD357+DF357+DH357+DJ357+DL357+DN357+DP357+DR357+DT357+DV357+DX357+DZ357+EB357+ED357+EF357+EH357+EJ357+EL357+EN357+EP357+ER357+ET357+EV357+EX357+EZ357+FB357+FD357+FF357+FH357+FJ357+FL357+FN357+FP357+FR357+FT357+FV357+FX357+FZ357+GB357+GD357+GF357</f>
        <v>0</v>
      </c>
      <c r="Q357" s="99">
        <f>P357-GO357</f>
        <v>0</v>
      </c>
      <c r="R357" s="102">
        <f>ROUNDUP(COUNTIF(T357:U357,"&gt; 0")/2,0)</f>
        <v>0</v>
      </c>
      <c r="S357" s="17" t="str">
        <f>IF(R357=0,"-",IF(R357-X357&gt;8,M357/(8+X357),M357/R357))</f>
        <v>-</v>
      </c>
      <c r="T357" s="102" t="str">
        <f>IFERROR(VLOOKUP(D357,'Ласт турнир'!A$2:C$129,2,FALSE),"")</f>
        <v/>
      </c>
      <c r="U357" s="14">
        <f>IFERROR(VLOOKUP(D357,'Ласт турнир'!A$2:C$129,3,FALSE),0)</f>
        <v>0</v>
      </c>
      <c r="V357" s="176"/>
      <c r="W357" s="177" t="str">
        <f>IF(GP357=0," ",IF(GP357-V357=0," ",GP357-V357))</f>
        <v xml:space="preserve"> </v>
      </c>
      <c r="X357" s="178"/>
    </row>
    <row r="358" spans="3:24" x14ac:dyDescent="0.25">
      <c r="C358" s="168">
        <f>C357+1</f>
        <v>277</v>
      </c>
      <c r="D358" s="3" t="s">
        <v>304</v>
      </c>
      <c r="E358" s="7">
        <v>3.5</v>
      </c>
      <c r="F358" s="26" t="s">
        <v>807</v>
      </c>
      <c r="G358" s="29" t="str">
        <f>TEXT(E358,"0,0") &amp; F358</f>
        <v>3,5</v>
      </c>
      <c r="H358" s="2">
        <f>IF(M358&gt;0,1,0)</f>
        <v>0</v>
      </c>
      <c r="I358" s="2">
        <f>IF(F358="",E358,E358+0.1)</f>
        <v>3.5</v>
      </c>
      <c r="J358" s="12"/>
      <c r="K358" s="18" t="str">
        <f>IF(M358 &gt; 0, K357+1, "n/a")</f>
        <v>n/a</v>
      </c>
      <c r="L358" s="11" t="str">
        <f>IF(V358=0," ",IF(V358-K358=0," ",V358-K358))</f>
        <v xml:space="preserve"> </v>
      </c>
      <c r="M358" s="27">
        <f>U358</f>
        <v>0</v>
      </c>
      <c r="N358" s="13">
        <f>M358-X358</f>
        <v>0</v>
      </c>
      <c r="O358" s="14" t="str">
        <f>IF(SUMIF(T358:U358,"&lt;0")&lt;&gt;0,SUMIF(T358:U358,"&lt;0")*(-1)," ")</f>
        <v xml:space="preserve"> </v>
      </c>
      <c r="P358" s="15">
        <f>AB358+AD358+AF358+AH358+AJ358+AL358+AN358+AP358+AR358+AT358+AV358+AX358+AZ358+BB358+BD358+BF358+BH358+BJ358+BL358+BN358+BP358+BR358+BT358+BV358+BX358+BZ358+CB358+CD358+CF358+CH358+CJ358+CL358+CN358+CP358+CR358+CT358+CV358+CX358+CZ358+DB358+DD358+DF358+DH358+DJ358+DL358+DN358+DP358+DR358+DT358+DV358+DX358+DZ358+EB358+ED358+EF358+EH358+EJ358+EL358+EN358+EP358+ER358+ET358+EV358+EX358+EZ358+FB358+FD358+FF358+FH358+FJ358+FL358+FN358+FP358+FR358+FT358+FV358+FX358+FZ358+GB358+GD358+GF358</f>
        <v>0</v>
      </c>
      <c r="Q358" s="99">
        <f>P358-GO358</f>
        <v>0</v>
      </c>
      <c r="R358" s="102">
        <f>ROUNDUP(COUNTIF(T358:U358,"&gt; 0")/2,0)</f>
        <v>0</v>
      </c>
      <c r="S358" s="17" t="str">
        <f>IF(R358=0,"-",IF(R358-X358&gt;8,M358/(8+X358),M358/R358))</f>
        <v>-</v>
      </c>
      <c r="T358" s="102" t="str">
        <f>IFERROR(VLOOKUP(D358,'Ласт турнир'!A$2:C$129,2,FALSE),"")</f>
        <v/>
      </c>
      <c r="U358" s="14">
        <f>IFERROR(VLOOKUP(D358,'Ласт турнир'!A$2:C$129,3,FALSE),0)</f>
        <v>0</v>
      </c>
      <c r="V358" s="176"/>
      <c r="W358" s="177" t="str">
        <f>IF(GP358=0," ",IF(GP358-V358=0," ",GP358-V358))</f>
        <v xml:space="preserve"> </v>
      </c>
      <c r="X358" s="178"/>
    </row>
    <row r="359" spans="3:24" x14ac:dyDescent="0.25">
      <c r="C359" s="168">
        <f>C358+1</f>
        <v>278</v>
      </c>
      <c r="D359" s="3" t="s">
        <v>211</v>
      </c>
      <c r="E359" s="7">
        <v>3.5</v>
      </c>
      <c r="F359" s="26" t="s">
        <v>807</v>
      </c>
      <c r="G359" s="29" t="str">
        <f>TEXT(E359,"0,0") &amp; F359</f>
        <v>3,5</v>
      </c>
      <c r="H359" s="2">
        <f>IF(M359&gt;0,1,0)</f>
        <v>0</v>
      </c>
      <c r="I359" s="2">
        <f>IF(F359="",E359,E359+0.1)</f>
        <v>3.5</v>
      </c>
      <c r="J359" s="12"/>
      <c r="K359" s="18" t="str">
        <f>IF(M359 &gt; 0, K358+1, "n/a")</f>
        <v>n/a</v>
      </c>
      <c r="L359" s="11" t="str">
        <f>IF(V359=0," ",IF(V359-K359=0," ",V359-K359))</f>
        <v xml:space="preserve"> </v>
      </c>
      <c r="M359" s="27">
        <f>U359</f>
        <v>0</v>
      </c>
      <c r="N359" s="13">
        <f>M359-X359</f>
        <v>0</v>
      </c>
      <c r="O359" s="14" t="str">
        <f>IF(SUMIF(T359:U359,"&lt;0")&lt;&gt;0,SUMIF(T359:U359,"&lt;0")*(-1)," ")</f>
        <v xml:space="preserve"> </v>
      </c>
      <c r="P359" s="15">
        <f>AB359+AD359+AF359+AH359+AJ359+AL359+AN359+AP359+AR359+AT359+AV359+AX359+AZ359+BB359+BD359+BF359+BH359+BJ359+BL359+BN359+BP359+BR359+BT359+BV359+BX359+BZ359+CB359+CD359+CF359+CH359+CJ359+CL359+CN359+CP359+CR359+CT359+CV359+CX359+CZ359+DB359+DD359+DF359+DH359+DJ359+DL359+DN359+DP359+DR359+DT359+DV359+DX359+DZ359+EB359+ED359+EF359+EH359+EJ359+EL359+EN359+EP359+ER359+ET359+EV359+EX359+EZ359+FB359+FD359+FF359+FH359+FJ359+FL359+FN359+FP359+FR359+FT359+FV359+FX359+FZ359+GB359+GD359+GF359</f>
        <v>0</v>
      </c>
      <c r="Q359" s="99">
        <f>P359-GO359</f>
        <v>0</v>
      </c>
      <c r="R359" s="102">
        <f>ROUNDUP(COUNTIF(T359:U359,"&gt; 0")/2,0)</f>
        <v>0</v>
      </c>
      <c r="S359" s="17" t="str">
        <f>IF(R359=0,"-",IF(R359-X359&gt;8,M359/(8+X359),M359/R359))</f>
        <v>-</v>
      </c>
      <c r="T359" s="102" t="str">
        <f>IFERROR(VLOOKUP(D359,'Ласт турнир'!A$2:C$129,2,FALSE),"")</f>
        <v/>
      </c>
      <c r="U359" s="14">
        <f>IFERROR(VLOOKUP(D359,'Ласт турнир'!A$2:C$129,3,FALSE),0)</f>
        <v>0</v>
      </c>
      <c r="V359" s="176"/>
      <c r="W359" s="177" t="str">
        <f>IF(GP359=0," ",IF(GP359-V359=0," ",GP359-V359))</f>
        <v xml:space="preserve"> </v>
      </c>
      <c r="X359" s="178"/>
    </row>
    <row r="360" spans="3:24" x14ac:dyDescent="0.25">
      <c r="C360" s="168">
        <f>C359+1</f>
        <v>279</v>
      </c>
      <c r="D360" s="3" t="s">
        <v>245</v>
      </c>
      <c r="E360" s="7">
        <v>3.5</v>
      </c>
      <c r="F360" s="26" t="s">
        <v>807</v>
      </c>
      <c r="G360" s="29" t="str">
        <f>TEXT(E360,"0,0") &amp; F360</f>
        <v>3,5</v>
      </c>
      <c r="H360" s="2">
        <f>IF(M360&gt;0,1,0)</f>
        <v>0</v>
      </c>
      <c r="I360" s="2">
        <f>IF(F360="",E360,E360+0.1)</f>
        <v>3.5</v>
      </c>
      <c r="J360" s="12"/>
      <c r="K360" s="18" t="str">
        <f>IF(M360 &gt; 0, K359+1, "n/a")</f>
        <v>n/a</v>
      </c>
      <c r="L360" s="11" t="str">
        <f>IF(V360=0," ",IF(V360-K360=0," ",V360-K360))</f>
        <v xml:space="preserve"> </v>
      </c>
      <c r="M360" s="27">
        <f>U360</f>
        <v>0</v>
      </c>
      <c r="N360" s="13">
        <f>M360-X360</f>
        <v>0</v>
      </c>
      <c r="O360" s="14" t="str">
        <f>IF(SUMIF(T360:U360,"&lt;0")&lt;&gt;0,SUMIF(T360:U360,"&lt;0")*(-1)," ")</f>
        <v xml:space="preserve"> </v>
      </c>
      <c r="P360" s="15">
        <f>AB360+AD360+AF360+AH360+AJ360+AL360+AN360+AP360+AR360+AT360+AV360+AX360+AZ360+BB360+BD360+BF360+BH360+BJ360+BL360+BN360+BP360+BR360+BT360+BV360+BX360+BZ360+CB360+CD360+CF360+CH360+CJ360+CL360+CN360+CP360+CR360+CT360+CV360+CX360+CZ360+DB360+DD360+DF360+DH360+DJ360+DL360+DN360+DP360+DR360+DT360+DV360+DX360+DZ360+EB360+ED360+EF360+EH360+EJ360+EL360+EN360+EP360+ER360+ET360+EV360+EX360+EZ360+FB360+FD360+FF360+FH360+FJ360+FL360+FN360+FP360+FR360+FT360+FV360+FX360+FZ360+GB360+GD360+GF360</f>
        <v>0</v>
      </c>
      <c r="Q360" s="99">
        <f>P360-GO360</f>
        <v>0</v>
      </c>
      <c r="R360" s="102">
        <f>ROUNDUP(COUNTIF(T360:U360,"&gt; 0")/2,0)</f>
        <v>0</v>
      </c>
      <c r="S360" s="17" t="str">
        <f>IF(R360=0,"-",IF(R360-X360&gt;8,M360/(8+X360),M360/R360))</f>
        <v>-</v>
      </c>
      <c r="T360" s="102" t="str">
        <f>IFERROR(VLOOKUP(D360,'Ласт турнир'!A$2:C$129,2,FALSE),"")</f>
        <v/>
      </c>
      <c r="U360" s="14">
        <f>IFERROR(VLOOKUP(D360,'Ласт турнир'!A$2:C$129,3,FALSE),0)</f>
        <v>0</v>
      </c>
      <c r="V360" s="176"/>
      <c r="W360" s="177" t="str">
        <f>IF(GP360=0," ",IF(GP360-V360=0," ",GP360-V360))</f>
        <v xml:space="preserve"> </v>
      </c>
      <c r="X360" s="178"/>
    </row>
    <row r="361" spans="3:24" x14ac:dyDescent="0.25">
      <c r="C361" s="168">
        <f>C360+1</f>
        <v>280</v>
      </c>
      <c r="D361" s="3" t="s">
        <v>695</v>
      </c>
      <c r="E361" s="7">
        <v>3.5</v>
      </c>
      <c r="F361" s="26" t="s">
        <v>807</v>
      </c>
      <c r="G361" s="29" t="str">
        <f>TEXT(E361,"0,0") &amp; F361</f>
        <v>3,5</v>
      </c>
      <c r="H361" s="2">
        <f>IF(M361&gt;0,1,0)</f>
        <v>0</v>
      </c>
      <c r="I361" s="2">
        <f>IF(F361="",E361,E361+0.1)</f>
        <v>3.5</v>
      </c>
      <c r="J361" s="12"/>
      <c r="K361" s="18" t="str">
        <f>IF(M361 &gt; 0, K360+1, "n/a")</f>
        <v>n/a</v>
      </c>
      <c r="L361" s="11" t="str">
        <f>IF(V361=0," ",IF(V361-K361=0," ",V361-K361))</f>
        <v xml:space="preserve"> </v>
      </c>
      <c r="M361" s="27">
        <f>U361</f>
        <v>0</v>
      </c>
      <c r="N361" s="13">
        <f>M361-X361</f>
        <v>0</v>
      </c>
      <c r="O361" s="14" t="str">
        <f>IF(SUMIF(T361:U361,"&lt;0")&lt;&gt;0,SUMIF(T361:U361,"&lt;0")*(-1)," ")</f>
        <v xml:space="preserve"> </v>
      </c>
      <c r="P361" s="15">
        <f>AB361+AD361+AF361+AH361+AJ361+AL361+AN361+AP361+AR361+AT361+AV361+AX361+AZ361+BB361+BD361+BF361+BH361+BJ361+BL361+BN361+BP361+BR361+BT361+BV361+BX361+BZ361+CB361+CD361+CF361+CH361+CJ361+CL361+CN361+CP361+CR361+CT361+CV361+CX361+CZ361+DB361+DD361+DF361+DH361+DJ361+DL361+DN361+DP361+DR361+DT361+DV361+DX361+DZ361+EB361+ED361+EF361+EH361+EJ361+EL361+EN361+EP361+ER361+ET361+EV361+EX361+EZ361+FB361+FD361+FF361+FH361+FJ361+FL361+FN361+FP361+FR361+FT361+FV361+FX361+FZ361+GB361+GD361+GF361</f>
        <v>0</v>
      </c>
      <c r="Q361" s="99">
        <f>P361-GO361</f>
        <v>0</v>
      </c>
      <c r="R361" s="102">
        <f>ROUNDUP(COUNTIF(T361:U361,"&gt; 0")/2,0)</f>
        <v>0</v>
      </c>
      <c r="S361" s="17" t="str">
        <f>IF(R361=0,"-",IF(R361-X361&gt;8,M361/(8+X361),M361/R361))</f>
        <v>-</v>
      </c>
      <c r="T361" s="102" t="str">
        <f>IFERROR(VLOOKUP(D361,'Ласт турнир'!A$2:C$129,2,FALSE),"")</f>
        <v/>
      </c>
      <c r="U361" s="14">
        <f>IFERROR(VLOOKUP(D361,'Ласт турнир'!A$2:C$129,3,FALSE),0)</f>
        <v>0</v>
      </c>
      <c r="V361" s="176"/>
      <c r="W361" s="177" t="str">
        <f>IF(GP361=0," ",IF(GP361-V361=0," ",GP361-V361))</f>
        <v xml:space="preserve"> </v>
      </c>
      <c r="X361" s="178"/>
    </row>
    <row r="362" spans="3:24" x14ac:dyDescent="0.25">
      <c r="C362" s="168">
        <f>C361+1</f>
        <v>281</v>
      </c>
      <c r="D362" s="3" t="s">
        <v>305</v>
      </c>
      <c r="E362" s="7">
        <v>3.5</v>
      </c>
      <c r="F362" s="26" t="s">
        <v>807</v>
      </c>
      <c r="G362" s="29" t="str">
        <f>TEXT(E362,"0,0") &amp; F362</f>
        <v>3,5</v>
      </c>
      <c r="H362" s="2">
        <f>IF(M362&gt;0,1,0)</f>
        <v>0</v>
      </c>
      <c r="I362" s="2">
        <f>IF(F362="",E362,E362+0.1)</f>
        <v>3.5</v>
      </c>
      <c r="J362" s="12"/>
      <c r="K362" s="18" t="str">
        <f>IF(M362 &gt; 0, K361+1, "n/a")</f>
        <v>n/a</v>
      </c>
      <c r="L362" s="11" t="str">
        <f>IF(V362=0," ",IF(V362-K362=0," ",V362-K362))</f>
        <v xml:space="preserve"> </v>
      </c>
      <c r="M362" s="27">
        <f>U362</f>
        <v>0</v>
      </c>
      <c r="N362" s="13">
        <f>M362-X362</f>
        <v>0</v>
      </c>
      <c r="O362" s="14" t="str">
        <f>IF(SUMIF(T362:U362,"&lt;0")&lt;&gt;0,SUMIF(T362:U362,"&lt;0")*(-1)," ")</f>
        <v xml:space="preserve"> </v>
      </c>
      <c r="P362" s="15">
        <f>AB362+AD362+AF362+AH362+AJ362+AL362+AN362+AP362+AR362+AT362+AV362+AX362+AZ362+BB362+BD362+BF362+BH362+BJ362+BL362+BN362+BP362+BR362+BT362+BV362+BX362+BZ362+CB362+CD362+CF362+CH362+CJ362+CL362+CN362+CP362+CR362+CT362+CV362+CX362+CZ362+DB362+DD362+DF362+DH362+DJ362+DL362+DN362+DP362+DR362+DT362+DV362+DX362+DZ362+EB362+ED362+EF362+EH362+EJ362+EL362+EN362+EP362+ER362+ET362+EV362+EX362+EZ362+FB362+FD362+FF362+FH362+FJ362+FL362+FN362+FP362+FR362+FT362+FV362+FX362+FZ362+GB362+GD362+GF362</f>
        <v>0</v>
      </c>
      <c r="Q362" s="99">
        <f>P362-GO362</f>
        <v>0</v>
      </c>
      <c r="R362" s="102">
        <f>ROUNDUP(COUNTIF(T362:U362,"&gt; 0")/2,0)</f>
        <v>0</v>
      </c>
      <c r="S362" s="17" t="str">
        <f>IF(R362=0,"-",IF(R362-X362&gt;8,M362/(8+X362),M362/R362))</f>
        <v>-</v>
      </c>
      <c r="T362" s="102" t="str">
        <f>IFERROR(VLOOKUP(D362,'Ласт турнир'!A$2:C$129,2,FALSE),"")</f>
        <v/>
      </c>
      <c r="U362" s="14">
        <f>IFERROR(VLOOKUP(D362,'Ласт турнир'!A$2:C$129,3,FALSE),0)</f>
        <v>0</v>
      </c>
      <c r="V362" s="176"/>
      <c r="W362" s="177" t="str">
        <f>IF(GP362=0," ",IF(GP362-V362=0," ",GP362-V362))</f>
        <v xml:space="preserve"> </v>
      </c>
      <c r="X362" s="178"/>
    </row>
    <row r="363" spans="3:24" x14ac:dyDescent="0.25">
      <c r="C363" s="168">
        <f>C362+1</f>
        <v>282</v>
      </c>
      <c r="D363" s="3" t="s">
        <v>234</v>
      </c>
      <c r="E363" s="7">
        <v>3.5</v>
      </c>
      <c r="F363" s="26" t="s">
        <v>807</v>
      </c>
      <c r="G363" s="29" t="str">
        <f>TEXT(E363,"0,0") &amp; F363</f>
        <v>3,5</v>
      </c>
      <c r="H363" s="2">
        <f>IF(M363&gt;0,1,0)</f>
        <v>0</v>
      </c>
      <c r="I363" s="2">
        <f>IF(F363="",E363,E363+0.1)</f>
        <v>3.5</v>
      </c>
      <c r="J363" s="12"/>
      <c r="K363" s="18" t="str">
        <f>IF(M363 &gt; 0, K362+1, "n/a")</f>
        <v>n/a</v>
      </c>
      <c r="L363" s="11" t="str">
        <f>IF(V363=0," ",IF(V363-K363=0," ",V363-K363))</f>
        <v xml:space="preserve"> </v>
      </c>
      <c r="M363" s="27">
        <f>U363</f>
        <v>0</v>
      </c>
      <c r="N363" s="13">
        <f>M363-X363</f>
        <v>0</v>
      </c>
      <c r="O363" s="14" t="str">
        <f>IF(SUMIF(T363:U363,"&lt;0")&lt;&gt;0,SUMIF(T363:U363,"&lt;0")*(-1)," ")</f>
        <v xml:space="preserve"> </v>
      </c>
      <c r="P363" s="15">
        <f>AB363+AD363+AF363+AH363+AJ363+AL363+AN363+AP363+AR363+AT363+AV363+AX363+AZ363+BB363+BD363+BF363+BH363+BJ363+BL363+BN363+BP363+BR363+BT363+BV363+BX363+BZ363+CB363+CD363+CF363+CH363+CJ363+CL363+CN363+CP363+CR363+CT363+CV363+CX363+CZ363+DB363+DD363+DF363+DH363+DJ363+DL363+DN363+DP363+DR363+DT363+DV363+DX363+DZ363+EB363+ED363+EF363+EH363+EJ363+EL363+EN363+EP363+ER363+ET363+EV363+EX363+EZ363+FB363+FD363+FF363+FH363+FJ363+FL363+FN363+FP363+FR363+FT363+FV363+FX363+FZ363+GB363+GD363+GF363</f>
        <v>0</v>
      </c>
      <c r="Q363" s="99">
        <f>P363-GO363</f>
        <v>0</v>
      </c>
      <c r="R363" s="102">
        <f>ROUNDUP(COUNTIF(T363:U363,"&gt; 0")/2,0)</f>
        <v>0</v>
      </c>
      <c r="S363" s="17" t="str">
        <f>IF(R363=0,"-",IF(R363-X363&gt;8,M363/(8+X363),M363/R363))</f>
        <v>-</v>
      </c>
      <c r="T363" s="102" t="str">
        <f>IFERROR(VLOOKUP(D363,'Ласт турнир'!A$2:C$129,2,FALSE),"")</f>
        <v/>
      </c>
      <c r="U363" s="14">
        <f>IFERROR(VLOOKUP(D363,'Ласт турнир'!A$2:C$129,3,FALSE),0)</f>
        <v>0</v>
      </c>
      <c r="V363" s="176"/>
      <c r="W363" s="177" t="str">
        <f>IF(GP363=0," ",IF(GP363-V363=0," ",GP363-V363))</f>
        <v xml:space="preserve"> </v>
      </c>
      <c r="X363" s="178"/>
    </row>
    <row r="364" spans="3:24" x14ac:dyDescent="0.25">
      <c r="C364" s="168">
        <f>C363+1</f>
        <v>283</v>
      </c>
      <c r="D364" s="3" t="s">
        <v>307</v>
      </c>
      <c r="E364" s="7">
        <v>3.5</v>
      </c>
      <c r="F364" s="26" t="s">
        <v>807</v>
      </c>
      <c r="G364" s="29" t="str">
        <f>TEXT(E364,"0,0") &amp; F364</f>
        <v>3,5</v>
      </c>
      <c r="H364" s="2">
        <f>IF(M364&gt;0,1,0)</f>
        <v>0</v>
      </c>
      <c r="I364" s="2">
        <f>IF(F364="",E364,E364+0.1)</f>
        <v>3.5</v>
      </c>
      <c r="J364" s="12"/>
      <c r="K364" s="18" t="str">
        <f>IF(M364 &gt; 0, K363+1, "n/a")</f>
        <v>n/a</v>
      </c>
      <c r="L364" s="11" t="str">
        <f>IF(V364=0," ",IF(V364-K364=0," ",V364-K364))</f>
        <v xml:space="preserve"> </v>
      </c>
      <c r="M364" s="27">
        <f>U364</f>
        <v>0</v>
      </c>
      <c r="N364" s="13">
        <f>M364-X364</f>
        <v>0</v>
      </c>
      <c r="O364" s="14" t="str">
        <f>IF(SUMIF(T364:U364,"&lt;0")&lt;&gt;0,SUMIF(T364:U364,"&lt;0")*(-1)," ")</f>
        <v xml:space="preserve"> </v>
      </c>
      <c r="P364" s="15">
        <f>AB364+AD364+AF364+AH364+AJ364+AL364+AN364+AP364+AR364+AT364+AV364+AX364+AZ364+BB364+BD364+BF364+BH364+BJ364+BL364+BN364+BP364+BR364+BT364+BV364+BX364+BZ364+CB364+CD364+CF364+CH364+CJ364+CL364+CN364+CP364+CR364+CT364+CV364+CX364+CZ364+DB364+DD364+DF364+DH364+DJ364+DL364+DN364+DP364+DR364+DT364+DV364+DX364+DZ364+EB364+ED364+EF364+EH364+EJ364+EL364+EN364+EP364+ER364+ET364+EV364+EX364+EZ364+FB364+FD364+FF364+FH364+FJ364+FL364+FN364+FP364+FR364+FT364+FV364+FX364+FZ364+GB364+GD364+GF364</f>
        <v>0</v>
      </c>
      <c r="Q364" s="99">
        <f>P364-GO364</f>
        <v>0</v>
      </c>
      <c r="R364" s="102">
        <f>ROUNDUP(COUNTIF(T364:U364,"&gt; 0")/2,0)</f>
        <v>0</v>
      </c>
      <c r="S364" s="17" t="str">
        <f>IF(R364=0,"-",IF(R364-X364&gt;8,M364/(8+X364),M364/R364))</f>
        <v>-</v>
      </c>
      <c r="T364" s="102" t="str">
        <f>IFERROR(VLOOKUP(D364,'Ласт турнир'!A$2:C$129,2,FALSE),"")</f>
        <v/>
      </c>
      <c r="U364" s="14">
        <f>IFERROR(VLOOKUP(D364,'Ласт турнир'!A$2:C$129,3,FALSE),0)</f>
        <v>0</v>
      </c>
      <c r="V364" s="176"/>
      <c r="W364" s="177" t="str">
        <f>IF(GP364=0," ",IF(GP364-V364=0," ",GP364-V364))</f>
        <v xml:space="preserve"> </v>
      </c>
      <c r="X364" s="178"/>
    </row>
    <row r="365" spans="3:24" x14ac:dyDescent="0.25">
      <c r="C365" s="168">
        <f>C364+1</f>
        <v>284</v>
      </c>
      <c r="D365" s="3" t="s">
        <v>161</v>
      </c>
      <c r="E365" s="7">
        <v>3.5</v>
      </c>
      <c r="F365" s="26" t="s">
        <v>807</v>
      </c>
      <c r="G365" s="29" t="str">
        <f>TEXT(E365,"0,0") &amp; F365</f>
        <v>3,5</v>
      </c>
      <c r="H365" s="2">
        <f>IF(M365&gt;0,1,0)</f>
        <v>0</v>
      </c>
      <c r="I365" s="2">
        <f>IF(F365="",E365,E365+0.1)</f>
        <v>3.5</v>
      </c>
      <c r="J365" s="12"/>
      <c r="K365" s="18" t="str">
        <f>IF(M365 &gt; 0, K364+1, "n/a")</f>
        <v>n/a</v>
      </c>
      <c r="L365" s="11" t="str">
        <f>IF(V365=0," ",IF(V365-K365=0," ",V365-K365))</f>
        <v xml:space="preserve"> </v>
      </c>
      <c r="M365" s="27">
        <f>U365</f>
        <v>0</v>
      </c>
      <c r="N365" s="13">
        <f>M365-X365</f>
        <v>0</v>
      </c>
      <c r="O365" s="14" t="str">
        <f>IF(SUMIF(T365:U365,"&lt;0")&lt;&gt;0,SUMIF(T365:U365,"&lt;0")*(-1)," ")</f>
        <v xml:space="preserve"> </v>
      </c>
      <c r="P365" s="15">
        <f>AB365+AD365+AF365+AH365+AJ365+AL365+AN365+AP365+AR365+AT365+AV365+AX365+AZ365+BB365+BD365+BF365+BH365+BJ365+BL365+BN365+BP365+BR365+BT365+BV365+BX365+BZ365+CB365+CD365+CF365+CH365+CJ365+CL365+CN365+CP365+CR365+CT365+CV365+CX365+CZ365+DB365+DD365+DF365+DH365+DJ365+DL365+DN365+DP365+DR365+DT365+DV365+DX365+DZ365+EB365+ED365+EF365+EH365+EJ365+EL365+EN365+EP365+ER365+ET365+EV365+EX365+EZ365+FB365+FD365+FF365+FH365+FJ365+FL365+FN365+FP365+FR365+FT365+FV365+FX365+FZ365+GB365+GD365+GF365</f>
        <v>0</v>
      </c>
      <c r="Q365" s="99">
        <f>P365-GO365</f>
        <v>0</v>
      </c>
      <c r="R365" s="102">
        <f>ROUNDUP(COUNTIF(T365:U365,"&gt; 0")/2,0)</f>
        <v>0</v>
      </c>
      <c r="S365" s="17" t="str">
        <f>IF(R365=0,"-",IF(R365-X365&gt;8,M365/(8+X365),M365/R365))</f>
        <v>-</v>
      </c>
      <c r="T365" s="102" t="str">
        <f>IFERROR(VLOOKUP(D365,'Ласт турнир'!A$2:C$129,2,FALSE),"")</f>
        <v/>
      </c>
      <c r="U365" s="14">
        <f>IFERROR(VLOOKUP(D365,'Ласт турнир'!A$2:C$129,3,FALSE),0)</f>
        <v>0</v>
      </c>
      <c r="V365" s="176"/>
      <c r="W365" s="177" t="str">
        <f>IF(GP365=0," ",IF(GP365-V365=0," ",GP365-V365))</f>
        <v xml:space="preserve"> </v>
      </c>
      <c r="X365" s="178"/>
    </row>
    <row r="366" spans="3:24" x14ac:dyDescent="0.25">
      <c r="C366" s="168">
        <f>C365+1</f>
        <v>285</v>
      </c>
      <c r="D366" s="3" t="s">
        <v>309</v>
      </c>
      <c r="E366" s="7">
        <v>3.5</v>
      </c>
      <c r="F366" s="26" t="s">
        <v>807</v>
      </c>
      <c r="G366" s="29" t="str">
        <f>TEXT(E366,"0,0") &amp; F366</f>
        <v>3,5</v>
      </c>
      <c r="H366" s="2">
        <f>IF(M366&gt;0,1,0)</f>
        <v>0</v>
      </c>
      <c r="I366" s="2">
        <f>IF(F366="",E366,E366+0.1)</f>
        <v>3.5</v>
      </c>
      <c r="J366" s="12"/>
      <c r="K366" s="18" t="str">
        <f>IF(M366 &gt; 0, K365+1, "n/a")</f>
        <v>n/a</v>
      </c>
      <c r="L366" s="11" t="str">
        <f>IF(V366=0," ",IF(V366-K366=0," ",V366-K366))</f>
        <v xml:space="preserve"> </v>
      </c>
      <c r="M366" s="27">
        <f>U366</f>
        <v>0</v>
      </c>
      <c r="N366" s="13">
        <f>M366-X366</f>
        <v>0</v>
      </c>
      <c r="O366" s="14" t="str">
        <f>IF(SUMIF(T366:U366,"&lt;0")&lt;&gt;0,SUMIF(T366:U366,"&lt;0")*(-1)," ")</f>
        <v xml:space="preserve"> </v>
      </c>
      <c r="P366" s="15">
        <f>AB366+AD366+AF366+AH366+AJ366+AL366+AN366+AP366+AR366+AT366+AV366+AX366+AZ366+BB366+BD366+BF366+BH366+BJ366+BL366+BN366+BP366+BR366+BT366+BV366+BX366+BZ366+CB366+CD366+CF366+CH366+CJ366+CL366+CN366+CP366+CR366+CT366+CV366+CX366+CZ366+DB366+DD366+DF366+DH366+DJ366+DL366+DN366+DP366+DR366+DT366+DV366+DX366+DZ366+EB366+ED366+EF366+EH366+EJ366+EL366+EN366+EP366+ER366+ET366+EV366+EX366+EZ366+FB366+FD366+FF366+FH366+FJ366+FL366+FN366+FP366+FR366+FT366+FV366+FX366+FZ366+GB366+GD366+GF366</f>
        <v>0</v>
      </c>
      <c r="Q366" s="99">
        <f>P366-GO366</f>
        <v>0</v>
      </c>
      <c r="R366" s="102">
        <f>ROUNDUP(COUNTIF(T366:U366,"&gt; 0")/2,0)</f>
        <v>0</v>
      </c>
      <c r="S366" s="17" t="str">
        <f>IF(R366=0,"-",IF(R366-X366&gt;8,M366/(8+X366),M366/R366))</f>
        <v>-</v>
      </c>
      <c r="T366" s="102" t="str">
        <f>IFERROR(VLOOKUP(D366,'Ласт турнир'!A$2:C$129,2,FALSE),"")</f>
        <v/>
      </c>
      <c r="U366" s="14">
        <f>IFERROR(VLOOKUP(D366,'Ласт турнир'!A$2:C$129,3,FALSE),0)</f>
        <v>0</v>
      </c>
      <c r="V366" s="176"/>
      <c r="W366" s="177" t="str">
        <f>IF(GP366=0," ",IF(GP366-V366=0," ",GP366-V366))</f>
        <v xml:space="preserve"> </v>
      </c>
      <c r="X366" s="178"/>
    </row>
    <row r="367" spans="3:24" x14ac:dyDescent="0.25">
      <c r="C367" s="168">
        <f>C366+1</f>
        <v>286</v>
      </c>
      <c r="D367" s="3" t="s">
        <v>310</v>
      </c>
      <c r="E367" s="7">
        <v>3.5</v>
      </c>
      <c r="F367" s="26" t="s">
        <v>807</v>
      </c>
      <c r="G367" s="29" t="str">
        <f>TEXT(E367,"0,0") &amp; F367</f>
        <v>3,5</v>
      </c>
      <c r="H367" s="2">
        <f>IF(M367&gt;0,1,0)</f>
        <v>0</v>
      </c>
      <c r="I367" s="2">
        <f>IF(F367="",E367,E367+0.1)</f>
        <v>3.5</v>
      </c>
      <c r="J367" s="12"/>
      <c r="K367" s="18" t="str">
        <f>IF(M367 &gt; 0, K366+1, "n/a")</f>
        <v>n/a</v>
      </c>
      <c r="L367" s="11" t="str">
        <f>IF(V367=0," ",IF(V367-K367=0," ",V367-K367))</f>
        <v xml:space="preserve"> </v>
      </c>
      <c r="M367" s="27">
        <f>U367</f>
        <v>0</v>
      </c>
      <c r="N367" s="13">
        <f>M367-X367</f>
        <v>0</v>
      </c>
      <c r="O367" s="14" t="str">
        <f>IF(SUMIF(T367:U367,"&lt;0")&lt;&gt;0,SUMIF(T367:U367,"&lt;0")*(-1)," ")</f>
        <v xml:space="preserve"> </v>
      </c>
      <c r="P367" s="15">
        <f>AB367+AD367+AF367+AH367+AJ367+AL367+AN367+AP367+AR367+AT367+AV367+AX367+AZ367+BB367+BD367+BF367+BH367+BJ367+BL367+BN367+BP367+BR367+BT367+BV367+BX367+BZ367+CB367+CD367+CF367+CH367+CJ367+CL367+CN367+CP367+CR367+CT367+CV367+CX367+CZ367+DB367+DD367+DF367+DH367+DJ367+DL367+DN367+DP367+DR367+DT367+DV367+DX367+DZ367+EB367+ED367+EF367+EH367+EJ367+EL367+EN367+EP367+ER367+ET367+EV367+EX367+EZ367+FB367+FD367+FF367+FH367+FJ367+FL367+FN367+FP367+FR367+FT367+FV367+FX367+FZ367+GB367+GD367+GF367</f>
        <v>0</v>
      </c>
      <c r="Q367" s="99">
        <f>P367-GO367</f>
        <v>0</v>
      </c>
      <c r="R367" s="102">
        <f>ROUNDUP(COUNTIF(T367:U367,"&gt; 0")/2,0)</f>
        <v>0</v>
      </c>
      <c r="S367" s="17" t="str">
        <f>IF(R367=0,"-",IF(R367-X367&gt;8,M367/(8+X367),M367/R367))</f>
        <v>-</v>
      </c>
      <c r="T367" s="102" t="str">
        <f>IFERROR(VLOOKUP(D367,'Ласт турнир'!A$2:C$129,2,FALSE),"")</f>
        <v/>
      </c>
      <c r="U367" s="14">
        <f>IFERROR(VLOOKUP(D367,'Ласт турнир'!A$2:C$129,3,FALSE),0)</f>
        <v>0</v>
      </c>
      <c r="V367" s="176"/>
      <c r="W367" s="177" t="str">
        <f>IF(GP367=0," ",IF(GP367-V367=0," ",GP367-V367))</f>
        <v xml:space="preserve"> </v>
      </c>
      <c r="X367" s="178"/>
    </row>
    <row r="368" spans="3:24" x14ac:dyDescent="0.25">
      <c r="C368" s="168">
        <f>C367+1</f>
        <v>287</v>
      </c>
      <c r="D368" s="3" t="s">
        <v>311</v>
      </c>
      <c r="E368" s="7">
        <v>3.5</v>
      </c>
      <c r="F368" s="26" t="s">
        <v>807</v>
      </c>
      <c r="G368" s="29" t="str">
        <f>TEXT(E368,"0,0") &amp; F368</f>
        <v>3,5</v>
      </c>
      <c r="H368" s="2">
        <f>IF(M368&gt;0,1,0)</f>
        <v>0</v>
      </c>
      <c r="I368" s="2">
        <f>IF(F368="",E368,E368+0.1)</f>
        <v>3.5</v>
      </c>
      <c r="J368" s="12"/>
      <c r="K368" s="18" t="str">
        <f>IF(M368 &gt; 0, K367+1, "n/a")</f>
        <v>n/a</v>
      </c>
      <c r="L368" s="11" t="str">
        <f>IF(V368=0," ",IF(V368-K368=0," ",V368-K368))</f>
        <v xml:space="preserve"> </v>
      </c>
      <c r="M368" s="27">
        <f>U368</f>
        <v>0</v>
      </c>
      <c r="N368" s="13">
        <f>M368-X368</f>
        <v>0</v>
      </c>
      <c r="O368" s="14" t="str">
        <f>IF(SUMIF(T368:U368,"&lt;0")&lt;&gt;0,SUMIF(T368:U368,"&lt;0")*(-1)," ")</f>
        <v xml:space="preserve"> </v>
      </c>
      <c r="P368" s="15">
        <f>AB368+AD368+AF368+AH368+AJ368+AL368+AN368+AP368+AR368+AT368+AV368+AX368+AZ368+BB368+BD368+BF368+BH368+BJ368+BL368+BN368+BP368+BR368+BT368+BV368+BX368+BZ368+CB368+CD368+CF368+CH368+CJ368+CL368+CN368+CP368+CR368+CT368+CV368+CX368+CZ368+DB368+DD368+DF368+DH368+DJ368+DL368+DN368+DP368+DR368+DT368+DV368+DX368+DZ368+EB368+ED368+EF368+EH368+EJ368+EL368+EN368+EP368+ER368+ET368+EV368+EX368+EZ368+FB368+FD368+FF368+FH368+FJ368+FL368+FN368+FP368+FR368+FT368+FV368+FX368+FZ368+GB368+GD368+GF368</f>
        <v>0</v>
      </c>
      <c r="Q368" s="99">
        <f>P368-GO368</f>
        <v>0</v>
      </c>
      <c r="R368" s="102">
        <f>ROUNDUP(COUNTIF(T368:U368,"&gt; 0")/2,0)</f>
        <v>0</v>
      </c>
      <c r="S368" s="17" t="str">
        <f>IF(R368=0,"-",IF(R368-X368&gt;8,M368/(8+X368),M368/R368))</f>
        <v>-</v>
      </c>
      <c r="T368" s="102" t="str">
        <f>IFERROR(VLOOKUP(D368,'Ласт турнир'!A$2:C$129,2,FALSE),"")</f>
        <v/>
      </c>
      <c r="U368" s="14">
        <f>IFERROR(VLOOKUP(D368,'Ласт турнир'!A$2:C$129,3,FALSE),0)</f>
        <v>0</v>
      </c>
      <c r="V368" s="176"/>
      <c r="W368" s="177" t="str">
        <f>IF(GP368=0," ",IF(GP368-V368=0," ",GP368-V368))</f>
        <v xml:space="preserve"> </v>
      </c>
      <c r="X368" s="178"/>
    </row>
    <row r="369" spans="3:24" x14ac:dyDescent="0.25">
      <c r="C369" s="168">
        <f>C368+1</f>
        <v>288</v>
      </c>
      <c r="D369" s="3" t="s">
        <v>221</v>
      </c>
      <c r="E369" s="7">
        <v>3.5</v>
      </c>
      <c r="F369" s="26" t="s">
        <v>807</v>
      </c>
      <c r="G369" s="29" t="str">
        <f>TEXT(E369,"0,0") &amp; F369</f>
        <v>3,5</v>
      </c>
      <c r="H369" s="2">
        <f>IF(M369&gt;0,1,0)</f>
        <v>0</v>
      </c>
      <c r="I369" s="2">
        <f>IF(F369="",E369,E369+0.1)</f>
        <v>3.5</v>
      </c>
      <c r="J369" s="12"/>
      <c r="K369" s="18" t="str">
        <f>IF(M369 &gt; 0, K368+1, "n/a")</f>
        <v>n/a</v>
      </c>
      <c r="L369" s="11" t="str">
        <f>IF(V369=0," ",IF(V369-K369=0," ",V369-K369))</f>
        <v xml:space="preserve"> </v>
      </c>
      <c r="M369" s="27">
        <f>U369</f>
        <v>0</v>
      </c>
      <c r="N369" s="13">
        <f>M369-X369</f>
        <v>0</v>
      </c>
      <c r="O369" s="14" t="str">
        <f>IF(SUMIF(T369:U369,"&lt;0")&lt;&gt;0,SUMIF(T369:U369,"&lt;0")*(-1)," ")</f>
        <v xml:space="preserve"> </v>
      </c>
      <c r="P369" s="15">
        <f>AB369+AD369+AF369+AH369+AJ369+AL369+AN369+AP369+AR369+AT369+AV369+AX369+AZ369+BB369+BD369+BF369+BH369+BJ369+BL369+BN369+BP369+BR369+BT369+BV369+BX369+BZ369+CB369+CD369+CF369+CH369+CJ369+CL369+CN369+CP369+CR369+CT369+CV369+CX369+CZ369+DB369+DD369+DF369+DH369+DJ369+DL369+DN369+DP369+DR369+DT369+DV369+DX369+DZ369+EB369+ED369+EF369+EH369+EJ369+EL369+EN369+EP369+ER369+ET369+EV369+EX369+EZ369+FB369+FD369+FF369+FH369+FJ369+FL369+FN369+FP369+FR369+FT369+FV369+FX369+FZ369+GB369+GD369+GF369</f>
        <v>0</v>
      </c>
      <c r="Q369" s="99">
        <f>P369-GO369</f>
        <v>0</v>
      </c>
      <c r="R369" s="102">
        <f>ROUNDUP(COUNTIF(T369:U369,"&gt; 0")/2,0)</f>
        <v>0</v>
      </c>
      <c r="S369" s="17" t="str">
        <f>IF(R369=0,"-",IF(R369-X369&gt;8,M369/(8+X369),M369/R369))</f>
        <v>-</v>
      </c>
      <c r="T369" s="102" t="str">
        <f>IFERROR(VLOOKUP(D369,'Ласт турнир'!A$2:C$129,2,FALSE),"")</f>
        <v/>
      </c>
      <c r="U369" s="14">
        <f>IFERROR(VLOOKUP(D369,'Ласт турнир'!A$2:C$129,3,FALSE),0)</f>
        <v>0</v>
      </c>
      <c r="V369" s="176"/>
      <c r="W369" s="177" t="str">
        <f>IF(GP369=0," ",IF(GP369-V369=0," ",GP369-V369))</f>
        <v xml:space="preserve"> </v>
      </c>
      <c r="X369" s="178"/>
    </row>
    <row r="370" spans="3:24" x14ac:dyDescent="0.25">
      <c r="C370" s="168">
        <f>C369+1</f>
        <v>289</v>
      </c>
      <c r="D370" s="3" t="s">
        <v>312</v>
      </c>
      <c r="E370" s="7">
        <v>3.5</v>
      </c>
      <c r="F370" s="26" t="s">
        <v>807</v>
      </c>
      <c r="G370" s="29" t="str">
        <f>TEXT(E370,"0,0") &amp; F370</f>
        <v>3,5</v>
      </c>
      <c r="H370" s="2">
        <f>IF(M370&gt;0,1,0)</f>
        <v>0</v>
      </c>
      <c r="I370" s="2">
        <f>IF(F370="",E370,E370+0.1)</f>
        <v>3.5</v>
      </c>
      <c r="J370" s="12"/>
      <c r="K370" s="18" t="str">
        <f>IF(M370 &gt; 0, K369+1, "n/a")</f>
        <v>n/a</v>
      </c>
      <c r="L370" s="11" t="str">
        <f>IF(V370=0," ",IF(V370-K370=0," ",V370-K370))</f>
        <v xml:space="preserve"> </v>
      </c>
      <c r="M370" s="27">
        <f>U370</f>
        <v>0</v>
      </c>
      <c r="N370" s="13">
        <f>M370-X370</f>
        <v>0</v>
      </c>
      <c r="O370" s="14" t="str">
        <f>IF(SUMIF(T370:U370,"&lt;0")&lt;&gt;0,SUMIF(T370:U370,"&lt;0")*(-1)," ")</f>
        <v xml:space="preserve"> </v>
      </c>
      <c r="P370" s="15">
        <f>AB370+AD370+AF370+AH370+AJ370+AL370+AN370+AP370+AR370+AT370+AV370+AX370+AZ370+BB370+BD370+BF370+BH370+BJ370+BL370+BN370+BP370+BR370+BT370+BV370+BX370+BZ370+CB370+CD370+CF370+CH370+CJ370+CL370+CN370+CP370+CR370+CT370+CV370+CX370+CZ370+DB370+DD370+DF370+DH370+DJ370+DL370+DN370+DP370+DR370+DT370+DV370+DX370+DZ370+EB370+ED370+EF370+EH370+EJ370+EL370+EN370+EP370+ER370+ET370+EV370+EX370+EZ370+FB370+FD370+FF370+FH370+FJ370+FL370+FN370+FP370+FR370+FT370+FV370+FX370+FZ370+GB370+GD370+GF370</f>
        <v>0</v>
      </c>
      <c r="Q370" s="99">
        <f>P370-GO370</f>
        <v>0</v>
      </c>
      <c r="R370" s="102">
        <f>ROUNDUP(COUNTIF(T370:U370,"&gt; 0")/2,0)</f>
        <v>0</v>
      </c>
      <c r="S370" s="17" t="str">
        <f>IF(R370=0,"-",IF(R370-X370&gt;8,M370/(8+X370),M370/R370))</f>
        <v>-</v>
      </c>
      <c r="T370" s="102" t="str">
        <f>IFERROR(VLOOKUP(D370,'Ласт турнир'!A$2:C$129,2,FALSE),"")</f>
        <v/>
      </c>
      <c r="U370" s="14">
        <f>IFERROR(VLOOKUP(D370,'Ласт турнир'!A$2:C$129,3,FALSE),0)</f>
        <v>0</v>
      </c>
      <c r="V370" s="176"/>
      <c r="W370" s="177" t="str">
        <f>IF(GP370=0," ",IF(GP370-V370=0," ",GP370-V370))</f>
        <v xml:space="preserve"> </v>
      </c>
      <c r="X370" s="178"/>
    </row>
    <row r="371" spans="3:24" x14ac:dyDescent="0.25">
      <c r="C371" s="168">
        <f>C370+1</f>
        <v>290</v>
      </c>
      <c r="D371" s="3" t="s">
        <v>327</v>
      </c>
      <c r="E371" s="7">
        <v>3.5</v>
      </c>
      <c r="F371" s="26" t="s">
        <v>807</v>
      </c>
      <c r="G371" s="29" t="str">
        <f>TEXT(E371,"0,0") &amp; F371</f>
        <v>3,5</v>
      </c>
      <c r="H371" s="2">
        <f>IF(M371&gt;0,1,0)</f>
        <v>0</v>
      </c>
      <c r="I371" s="2">
        <f>IF(F371="",E371,E371+0.1)</f>
        <v>3.5</v>
      </c>
      <c r="J371" s="12"/>
      <c r="K371" s="18" t="str">
        <f>IF(M371 &gt; 0, K370+1, "n/a")</f>
        <v>n/a</v>
      </c>
      <c r="L371" s="11" t="str">
        <f>IF(V371=0," ",IF(V371-K371=0," ",V371-K371))</f>
        <v xml:space="preserve"> </v>
      </c>
      <c r="M371" s="27">
        <f>U371</f>
        <v>0</v>
      </c>
      <c r="N371" s="13">
        <f>M371-X371</f>
        <v>0</v>
      </c>
      <c r="O371" s="14" t="str">
        <f>IF(SUMIF(T371:U371,"&lt;0")&lt;&gt;0,SUMIF(T371:U371,"&lt;0")*(-1)," ")</f>
        <v xml:space="preserve"> </v>
      </c>
      <c r="P371" s="15">
        <f>AB371+AD371+AF371+AH371+AJ371+AL371+AN371+AP371+AR371+AT371+AV371+AX371+AZ371+BB371+BD371+BF371+BH371+BJ371+BL371+BN371+BP371+BR371+BT371+BV371+BX371+BZ371+CB371+CD371+CF371+CH371+CJ371+CL371+CN371+CP371+CR371+CT371+CV371+CX371+CZ371+DB371+DD371+DF371+DH371+DJ371+DL371+DN371+DP371+DR371+DT371+DV371+DX371+DZ371+EB371+ED371+EF371+EH371+EJ371+EL371+EN371+EP371+ER371+ET371+EV371+EX371+EZ371+FB371+FD371+FF371+FH371+FJ371+FL371+FN371+FP371+FR371+FT371+FV371+FX371+FZ371+GB371+GD371+GF371</f>
        <v>0</v>
      </c>
      <c r="Q371" s="99">
        <f>P371-GO371</f>
        <v>0</v>
      </c>
      <c r="R371" s="102">
        <f>ROUNDUP(COUNTIF(T371:U371,"&gt; 0")/2,0)</f>
        <v>0</v>
      </c>
      <c r="S371" s="17" t="str">
        <f>IF(R371=0,"-",IF(R371-X371&gt;8,M371/(8+X371),M371/R371))</f>
        <v>-</v>
      </c>
      <c r="T371" s="102" t="str">
        <f>IFERROR(VLOOKUP(D371,'Ласт турнир'!A$2:C$129,2,FALSE),"")</f>
        <v/>
      </c>
      <c r="U371" s="14">
        <f>IFERROR(VLOOKUP(D371,'Ласт турнир'!A$2:C$129,3,FALSE),0)</f>
        <v>0</v>
      </c>
      <c r="V371" s="176"/>
      <c r="W371" s="177" t="str">
        <f>IF(GP371=0," ",IF(GP371-V371=0," ",GP371-V371))</f>
        <v xml:space="preserve"> </v>
      </c>
      <c r="X371" s="178"/>
    </row>
    <row r="372" spans="3:24" x14ac:dyDescent="0.25">
      <c r="C372" s="168">
        <f>C371+1</f>
        <v>291</v>
      </c>
      <c r="D372" s="3" t="s">
        <v>313</v>
      </c>
      <c r="E372" s="7">
        <v>3.5</v>
      </c>
      <c r="F372" s="26" t="s">
        <v>807</v>
      </c>
      <c r="G372" s="29" t="str">
        <f>TEXT(E372,"0,0") &amp; F372</f>
        <v>3,5</v>
      </c>
      <c r="H372" s="2">
        <f>IF(M372&gt;0,1,0)</f>
        <v>0</v>
      </c>
      <c r="I372" s="2">
        <f>IF(F372="",E372,E372+0.1)</f>
        <v>3.5</v>
      </c>
      <c r="J372" s="12"/>
      <c r="K372" s="18" t="str">
        <f>IF(M372 &gt; 0, K371+1, "n/a")</f>
        <v>n/a</v>
      </c>
      <c r="L372" s="11" t="str">
        <f>IF(V372=0," ",IF(V372-K372=0," ",V372-K372))</f>
        <v xml:space="preserve"> </v>
      </c>
      <c r="M372" s="27">
        <f>U372</f>
        <v>0</v>
      </c>
      <c r="N372" s="13">
        <f>M372-X372</f>
        <v>0</v>
      </c>
      <c r="O372" s="14" t="str">
        <f>IF(SUMIF(T372:U372,"&lt;0")&lt;&gt;0,SUMIF(T372:U372,"&lt;0")*(-1)," ")</f>
        <v xml:space="preserve"> </v>
      </c>
      <c r="P372" s="15">
        <f>AB372+AD372+AF372+AH372+AJ372+AL372+AN372+AP372+AR372+AT372+AV372+AX372+AZ372+BB372+BD372+BF372+BH372+BJ372+BL372+BN372+BP372+BR372+BT372+BV372+BX372+BZ372+CB372+CD372+CF372+CH372+CJ372+CL372+CN372+CP372+CR372+CT372+CV372+CX372+CZ372+DB372+DD372+DF372+DH372+DJ372+DL372+DN372+DP372+DR372+DT372+DV372+DX372+DZ372+EB372+ED372+EF372+EH372+EJ372+EL372+EN372+EP372+ER372+ET372+EV372+EX372+EZ372+FB372+FD372+FF372+FH372+FJ372+FL372+FN372+FP372+FR372+FT372+FV372+FX372+FZ372+GB372+GD372+GF372</f>
        <v>0</v>
      </c>
      <c r="Q372" s="99">
        <f>P372-GO372</f>
        <v>0</v>
      </c>
      <c r="R372" s="102">
        <f>ROUNDUP(COUNTIF(T372:U372,"&gt; 0")/2,0)</f>
        <v>0</v>
      </c>
      <c r="S372" s="17" t="str">
        <f>IF(R372=0,"-",IF(R372-X372&gt;8,M372/(8+X372),M372/R372))</f>
        <v>-</v>
      </c>
      <c r="T372" s="102" t="str">
        <f>IFERROR(VLOOKUP(D372,'Ласт турнир'!A$2:C$129,2,FALSE),"")</f>
        <v/>
      </c>
      <c r="U372" s="14">
        <f>IFERROR(VLOOKUP(D372,'Ласт турнир'!A$2:C$129,3,FALSE),0)</f>
        <v>0</v>
      </c>
      <c r="V372" s="176"/>
      <c r="W372" s="177" t="str">
        <f>IF(GP372=0," ",IF(GP372-V372=0," ",GP372-V372))</f>
        <v xml:space="preserve"> </v>
      </c>
      <c r="X372" s="178"/>
    </row>
    <row r="373" spans="3:24" x14ac:dyDescent="0.25">
      <c r="C373" s="168">
        <f>C372+1</f>
        <v>292</v>
      </c>
      <c r="D373" s="3" t="s">
        <v>210</v>
      </c>
      <c r="E373" s="7">
        <v>3.5</v>
      </c>
      <c r="F373" s="26" t="s">
        <v>807</v>
      </c>
      <c r="G373" s="29" t="str">
        <f>TEXT(E373,"0,0") &amp; F373</f>
        <v>3,5</v>
      </c>
      <c r="H373" s="2">
        <f>IF(M373&gt;0,1,0)</f>
        <v>0</v>
      </c>
      <c r="I373" s="2">
        <f>IF(F373="",E373,E373+0.1)</f>
        <v>3.5</v>
      </c>
      <c r="J373" s="12"/>
      <c r="K373" s="18" t="str">
        <f>IF(M373 &gt; 0, K372+1, "n/a")</f>
        <v>n/a</v>
      </c>
      <c r="L373" s="11" t="str">
        <f>IF(V373=0," ",IF(V373-K373=0," ",V373-K373))</f>
        <v xml:space="preserve"> </v>
      </c>
      <c r="M373" s="27">
        <f>U373</f>
        <v>0</v>
      </c>
      <c r="N373" s="13">
        <f>M373-X373</f>
        <v>0</v>
      </c>
      <c r="O373" s="14" t="str">
        <f>IF(SUMIF(T373:U373,"&lt;0")&lt;&gt;0,SUMIF(T373:U373,"&lt;0")*(-1)," ")</f>
        <v xml:space="preserve"> </v>
      </c>
      <c r="P373" s="15">
        <f>AB373+AD373+AF373+AH373+AJ373+AL373+AN373+AP373+AR373+AT373+AV373+AX373+AZ373+BB373+BD373+BF373+BH373+BJ373+BL373+BN373+BP373+BR373+BT373+BV373+BX373+BZ373+CB373+CD373+CF373+CH373+CJ373+CL373+CN373+CP373+CR373+CT373+CV373+CX373+CZ373+DB373+DD373+DF373+DH373+DJ373+DL373+DN373+DP373+DR373+DT373+DV373+DX373+DZ373+EB373+ED373+EF373+EH373+EJ373+EL373+EN373+EP373+ER373+ET373+EV373+EX373+EZ373+FB373+FD373+FF373+FH373+FJ373+FL373+FN373+FP373+FR373+FT373+FV373+FX373+FZ373+GB373+GD373+GF373</f>
        <v>0</v>
      </c>
      <c r="Q373" s="99">
        <f>P373-GO373</f>
        <v>0</v>
      </c>
      <c r="R373" s="102">
        <f>ROUNDUP(COUNTIF(T373:U373,"&gt; 0")/2,0)</f>
        <v>0</v>
      </c>
      <c r="S373" s="17" t="str">
        <f>IF(R373=0,"-",IF(R373-X373&gt;8,M373/(8+X373),M373/R373))</f>
        <v>-</v>
      </c>
      <c r="T373" s="102" t="str">
        <f>IFERROR(VLOOKUP(D373,'Ласт турнир'!A$2:C$129,2,FALSE),"")</f>
        <v/>
      </c>
      <c r="U373" s="14">
        <f>IFERROR(VLOOKUP(D373,'Ласт турнир'!A$2:C$129,3,FALSE),0)</f>
        <v>0</v>
      </c>
      <c r="V373" s="176"/>
      <c r="W373" s="177" t="str">
        <f>IF(GP373=0," ",IF(GP373-V373=0," ",GP373-V373))</f>
        <v xml:space="preserve"> </v>
      </c>
      <c r="X373" s="178"/>
    </row>
    <row r="374" spans="3:24" x14ac:dyDescent="0.25">
      <c r="C374" s="168">
        <f>C373+1</f>
        <v>293</v>
      </c>
      <c r="D374" s="3" t="s">
        <v>220</v>
      </c>
      <c r="E374" s="7">
        <v>3.5</v>
      </c>
      <c r="F374" s="26" t="s">
        <v>807</v>
      </c>
      <c r="G374" s="29" t="str">
        <f>TEXT(E374,"0,0") &amp; F374</f>
        <v>3,5</v>
      </c>
      <c r="H374" s="2">
        <f>IF(M374&gt;0,1,0)</f>
        <v>0</v>
      </c>
      <c r="I374" s="2">
        <f>IF(F374="",E374,E374+0.1)</f>
        <v>3.5</v>
      </c>
      <c r="J374" s="12"/>
      <c r="K374" s="18" t="str">
        <f>IF(M374 &gt; 0, K373+1, "n/a")</f>
        <v>n/a</v>
      </c>
      <c r="L374" s="11" t="str">
        <f>IF(V374=0," ",IF(V374-K374=0," ",V374-K374))</f>
        <v xml:space="preserve"> </v>
      </c>
      <c r="M374" s="27">
        <f>U374</f>
        <v>0</v>
      </c>
      <c r="N374" s="13">
        <f>M374-X374</f>
        <v>0</v>
      </c>
      <c r="O374" s="14" t="str">
        <f>IF(SUMIF(T374:U374,"&lt;0")&lt;&gt;0,SUMIF(T374:U374,"&lt;0")*(-1)," ")</f>
        <v xml:space="preserve"> </v>
      </c>
      <c r="P374" s="15">
        <f>AB374+AD374+AF374+AH374+AJ374+AL374+AN374+AP374+AR374+AT374+AV374+AX374+AZ374+BB374+BD374+BF374+BH374+BJ374+BL374+BN374+BP374+BR374+BT374+BV374+BX374+BZ374+CB374+CD374+CF374+CH374+CJ374+CL374+CN374+CP374+CR374+CT374+CV374+CX374+CZ374+DB374+DD374+DF374+DH374+DJ374+DL374+DN374+DP374+DR374+DT374+DV374+DX374+DZ374+EB374+ED374+EF374+EH374+EJ374+EL374+EN374+EP374+ER374+ET374+EV374+EX374+EZ374+FB374+FD374+FF374+FH374+FJ374+FL374+FN374+FP374+FR374+FT374+FV374+FX374+FZ374+GB374+GD374+GF374</f>
        <v>0</v>
      </c>
      <c r="Q374" s="99">
        <f>P374-GO374</f>
        <v>0</v>
      </c>
      <c r="R374" s="102">
        <f>ROUNDUP(COUNTIF(T374:U374,"&gt; 0")/2,0)</f>
        <v>0</v>
      </c>
      <c r="S374" s="17" t="str">
        <f>IF(R374=0,"-",IF(R374-X374&gt;8,M374/(8+X374),M374/R374))</f>
        <v>-</v>
      </c>
      <c r="T374" s="102" t="str">
        <f>IFERROR(VLOOKUP(D374,'Ласт турнир'!A$2:C$129,2,FALSE),"")</f>
        <v/>
      </c>
      <c r="U374" s="14">
        <f>IFERROR(VLOOKUP(D374,'Ласт турнир'!A$2:C$129,3,FALSE),0)</f>
        <v>0</v>
      </c>
      <c r="V374" s="176"/>
      <c r="W374" s="177" t="str">
        <f>IF(GP374=0," ",IF(GP374-V374=0," ",GP374-V374))</f>
        <v xml:space="preserve"> </v>
      </c>
      <c r="X374" s="178"/>
    </row>
    <row r="375" spans="3:24" x14ac:dyDescent="0.25">
      <c r="C375" s="168">
        <f>C374+1</f>
        <v>294</v>
      </c>
      <c r="D375" s="3" t="s">
        <v>316</v>
      </c>
      <c r="E375" s="7">
        <v>3.5</v>
      </c>
      <c r="F375" s="26" t="s">
        <v>807</v>
      </c>
      <c r="G375" s="29" t="str">
        <f>TEXT(E375,"0,0") &amp; F375</f>
        <v>3,5</v>
      </c>
      <c r="H375" s="2">
        <f>IF(M375&gt;0,1,0)</f>
        <v>0</v>
      </c>
      <c r="I375" s="2">
        <f>IF(F375="",E375,E375+0.1)</f>
        <v>3.5</v>
      </c>
      <c r="J375" s="12"/>
      <c r="K375" s="18" t="str">
        <f>IF(M375 &gt; 0, K374+1, "n/a")</f>
        <v>n/a</v>
      </c>
      <c r="L375" s="11" t="str">
        <f>IF(V375=0," ",IF(V375-K375=0," ",V375-K375))</f>
        <v xml:space="preserve"> </v>
      </c>
      <c r="M375" s="27">
        <f>U375</f>
        <v>0</v>
      </c>
      <c r="N375" s="13">
        <f>M375-X375</f>
        <v>0</v>
      </c>
      <c r="O375" s="14" t="str">
        <f>IF(SUMIF(T375:U375,"&lt;0")&lt;&gt;0,SUMIF(T375:U375,"&lt;0")*(-1)," ")</f>
        <v xml:space="preserve"> </v>
      </c>
      <c r="P375" s="15">
        <f>AB375+AD375+AF375+AH375+AJ375+AL375+AN375+AP375+AR375+AT375+AV375+AX375+AZ375+BB375+BD375+BF375+BH375+BJ375+BL375+BN375+BP375+BR375+BT375+BV375+BX375+BZ375+CB375+CD375+CF375+CH375+CJ375+CL375+CN375+CP375+CR375+CT375+CV375+CX375+CZ375+DB375+DD375+DF375+DH375+DJ375+DL375+DN375+DP375+DR375+DT375+DV375+DX375+DZ375+EB375+ED375+EF375+EH375+EJ375+EL375+EN375+EP375+ER375+ET375+EV375+EX375+EZ375+FB375+FD375+FF375+FH375+FJ375+FL375+FN375+FP375+FR375+FT375+FV375+FX375+FZ375+GB375+GD375+GF375</f>
        <v>0</v>
      </c>
      <c r="Q375" s="99">
        <f>P375-GO375</f>
        <v>0</v>
      </c>
      <c r="R375" s="102">
        <f>ROUNDUP(COUNTIF(T375:U375,"&gt; 0")/2,0)</f>
        <v>0</v>
      </c>
      <c r="S375" s="17" t="str">
        <f>IF(R375=0,"-",IF(R375-X375&gt;8,M375/(8+X375),M375/R375))</f>
        <v>-</v>
      </c>
      <c r="T375" s="102" t="str">
        <f>IFERROR(VLOOKUP(D375,'Ласт турнир'!A$2:C$129,2,FALSE),"")</f>
        <v/>
      </c>
      <c r="U375" s="14">
        <f>IFERROR(VLOOKUP(D375,'Ласт турнир'!A$2:C$129,3,FALSE),0)</f>
        <v>0</v>
      </c>
      <c r="V375" s="176"/>
      <c r="W375" s="177" t="str">
        <f>IF(GP375=0," ",IF(GP375-V375=0," ",GP375-V375))</f>
        <v xml:space="preserve"> </v>
      </c>
      <c r="X375" s="178"/>
    </row>
    <row r="376" spans="3:24" x14ac:dyDescent="0.25">
      <c r="C376" s="168">
        <f>C375+1</f>
        <v>295</v>
      </c>
      <c r="D376" s="3" t="s">
        <v>201</v>
      </c>
      <c r="E376" s="7">
        <v>3.5</v>
      </c>
      <c r="F376" s="26" t="s">
        <v>807</v>
      </c>
      <c r="G376" s="29" t="str">
        <f>TEXT(E376,"0,0") &amp; F376</f>
        <v>3,5</v>
      </c>
      <c r="H376" s="2">
        <f>IF(M376&gt;0,1,0)</f>
        <v>0</v>
      </c>
      <c r="I376" s="2">
        <f>IF(F376="",E376,E376+0.1)</f>
        <v>3.5</v>
      </c>
      <c r="J376" s="12"/>
      <c r="K376" s="18" t="str">
        <f>IF(M376 &gt; 0, K375+1, "n/a")</f>
        <v>n/a</v>
      </c>
      <c r="L376" s="11" t="str">
        <f>IF(V376=0," ",IF(V376-K376=0," ",V376-K376))</f>
        <v xml:space="preserve"> </v>
      </c>
      <c r="M376" s="27">
        <f>U376</f>
        <v>0</v>
      </c>
      <c r="N376" s="13">
        <f>M376-X376</f>
        <v>0</v>
      </c>
      <c r="O376" s="14" t="str">
        <f>IF(SUMIF(T376:U376,"&lt;0")&lt;&gt;0,SUMIF(T376:U376,"&lt;0")*(-1)," ")</f>
        <v xml:space="preserve"> </v>
      </c>
      <c r="P376" s="15">
        <f>AB376+AD376+AF376+AH376+AJ376+AL376+AN376+AP376+AR376+AT376+AV376+AX376+AZ376+BB376+BD376+BF376+BH376+BJ376+BL376+BN376+BP376+BR376+BT376+BV376+BX376+BZ376+CB376+CD376+CF376+CH376+CJ376+CL376+CN376+CP376+CR376+CT376+CV376+CX376+CZ376+DB376+DD376+DF376+DH376+DJ376+DL376+DN376+DP376+DR376+DT376+DV376+DX376+DZ376+EB376+ED376+EF376+EH376+EJ376+EL376+EN376+EP376+ER376+ET376+EV376+EX376+EZ376+FB376+FD376+FF376+FH376+FJ376+FL376+FN376+FP376+FR376+FT376+FV376+FX376+FZ376+GB376+GD376+GF376</f>
        <v>0</v>
      </c>
      <c r="Q376" s="99">
        <f>P376-GO376</f>
        <v>0</v>
      </c>
      <c r="R376" s="102">
        <f>ROUNDUP(COUNTIF(T376:U376,"&gt; 0")/2,0)</f>
        <v>0</v>
      </c>
      <c r="S376" s="17" t="str">
        <f>IF(R376=0,"-",IF(R376-X376&gt;8,M376/(8+X376),M376/R376))</f>
        <v>-</v>
      </c>
      <c r="T376" s="102" t="str">
        <f>IFERROR(VLOOKUP(D376,'Ласт турнир'!A$2:C$129,2,FALSE),"")</f>
        <v/>
      </c>
      <c r="U376" s="14">
        <f>IFERROR(VLOOKUP(D376,'Ласт турнир'!A$2:C$129,3,FALSE),0)</f>
        <v>0</v>
      </c>
      <c r="V376" s="176"/>
      <c r="W376" s="177" t="str">
        <f>IF(GP376=0," ",IF(GP376-V376=0," ",GP376-V376))</f>
        <v xml:space="preserve"> </v>
      </c>
      <c r="X376" s="178"/>
    </row>
    <row r="377" spans="3:24" x14ac:dyDescent="0.25">
      <c r="C377" s="168">
        <f>C376+1</f>
        <v>296</v>
      </c>
      <c r="D377" s="3" t="s">
        <v>180</v>
      </c>
      <c r="E377" s="7">
        <v>3.5</v>
      </c>
      <c r="F377" s="26" t="s">
        <v>807</v>
      </c>
      <c r="G377" s="29" t="str">
        <f>TEXT(E377,"0,0") &amp; F377</f>
        <v>3,5</v>
      </c>
      <c r="H377" s="2">
        <f>IF(M377&gt;0,1,0)</f>
        <v>0</v>
      </c>
      <c r="I377" s="2">
        <f>IF(F377="",E377,E377+0.1)</f>
        <v>3.5</v>
      </c>
      <c r="J377" s="12"/>
      <c r="K377" s="18" t="str">
        <f>IF(M377 &gt; 0, K376+1, "n/a")</f>
        <v>n/a</v>
      </c>
      <c r="L377" s="11" t="str">
        <f>IF(V377=0," ",IF(V377-K377=0," ",V377-K377))</f>
        <v xml:space="preserve"> </v>
      </c>
      <c r="M377" s="27">
        <f>U377</f>
        <v>0</v>
      </c>
      <c r="N377" s="13">
        <f>M377-X377</f>
        <v>0</v>
      </c>
      <c r="O377" s="14" t="str">
        <f>IF(SUMIF(T377:U377,"&lt;0")&lt;&gt;0,SUMIF(T377:U377,"&lt;0")*(-1)," ")</f>
        <v xml:space="preserve"> </v>
      </c>
      <c r="P377" s="15">
        <f>AB377+AD377+AF377+AH377+AJ377+AL377+AN377+AP377+AR377+AT377+AV377+AX377+AZ377+BB377+BD377+BF377+BH377+BJ377+BL377+BN377+BP377+BR377+BT377+BV377+BX377+BZ377+CB377+CD377+CF377+CH377+CJ377+CL377+CN377+CP377+CR377+CT377+CV377+CX377+CZ377+DB377+DD377+DF377+DH377+DJ377+DL377+DN377+DP377+DR377+DT377+DV377+DX377+DZ377+EB377+ED377+EF377+EH377+EJ377+EL377+EN377+EP377+ER377+ET377+EV377+EX377+EZ377+FB377+FD377+FF377+FH377+FJ377+FL377+FN377+FP377+FR377+FT377+FV377+FX377+FZ377+GB377+GD377+GF377</f>
        <v>0</v>
      </c>
      <c r="Q377" s="99">
        <f>P377-GO377</f>
        <v>0</v>
      </c>
      <c r="R377" s="102">
        <f>ROUNDUP(COUNTIF(T377:U377,"&gt; 0")/2,0)</f>
        <v>0</v>
      </c>
      <c r="S377" s="17" t="str">
        <f>IF(R377=0,"-",IF(R377-X377&gt;8,M377/(8+X377),M377/R377))</f>
        <v>-</v>
      </c>
      <c r="T377" s="102" t="str">
        <f>IFERROR(VLOOKUP(D377,'Ласт турнир'!A$2:C$129,2,FALSE),"")</f>
        <v/>
      </c>
      <c r="U377" s="14">
        <f>IFERROR(VLOOKUP(D377,'Ласт турнир'!A$2:C$129,3,FALSE),0)</f>
        <v>0</v>
      </c>
      <c r="V377" s="176"/>
      <c r="W377" s="177" t="str">
        <f>IF(GP377=0," ",IF(GP377-V377=0," ",GP377-V377))</f>
        <v xml:space="preserve"> </v>
      </c>
      <c r="X377" s="178"/>
    </row>
    <row r="378" spans="3:24" x14ac:dyDescent="0.25">
      <c r="C378" s="168">
        <f>C377+1</f>
        <v>297</v>
      </c>
      <c r="D378" s="3" t="s">
        <v>317</v>
      </c>
      <c r="E378" s="7">
        <v>3.5</v>
      </c>
      <c r="F378" s="26" t="s">
        <v>807</v>
      </c>
      <c r="G378" s="29" t="str">
        <f>TEXT(E378,"0,0") &amp; F378</f>
        <v>3,5</v>
      </c>
      <c r="H378" s="2">
        <f>IF(M378&gt;0,1,0)</f>
        <v>0</v>
      </c>
      <c r="I378" s="2">
        <f>IF(F378="",E378,E378+0.1)</f>
        <v>3.5</v>
      </c>
      <c r="J378" s="12"/>
      <c r="K378" s="18" t="str">
        <f>IF(M378 &gt; 0, K377+1, "n/a")</f>
        <v>n/a</v>
      </c>
      <c r="L378" s="11" t="str">
        <f>IF(V378=0," ",IF(V378-K378=0," ",V378-K378))</f>
        <v xml:space="preserve"> </v>
      </c>
      <c r="M378" s="27">
        <f>U378</f>
        <v>0</v>
      </c>
      <c r="N378" s="13">
        <f>M378-X378</f>
        <v>0</v>
      </c>
      <c r="O378" s="14" t="str">
        <f>IF(SUMIF(T378:U378,"&lt;0")&lt;&gt;0,SUMIF(T378:U378,"&lt;0")*(-1)," ")</f>
        <v xml:space="preserve"> </v>
      </c>
      <c r="P378" s="15">
        <f>AB378+AD378+AF378+AH378+AJ378+AL378+AN378+AP378+AR378+AT378+AV378+AX378+AZ378+BB378+BD378+BF378+BH378+BJ378+BL378+BN378+BP378+BR378+BT378+BV378+BX378+BZ378+CB378+CD378+CF378+CH378+CJ378+CL378+CN378+CP378+CR378+CT378+CV378+CX378+CZ378+DB378+DD378+DF378+DH378+DJ378+DL378+DN378+DP378+DR378+DT378+DV378+DX378+DZ378+EB378+ED378+EF378+EH378+EJ378+EL378+EN378+EP378+ER378+ET378+EV378+EX378+EZ378+FB378+FD378+FF378+FH378+FJ378+FL378+FN378+FP378+FR378+FT378+FV378+FX378+FZ378+GB378+GD378+GF378</f>
        <v>0</v>
      </c>
      <c r="Q378" s="99">
        <f>P378-GO378</f>
        <v>0</v>
      </c>
      <c r="R378" s="102">
        <f>ROUNDUP(COUNTIF(T378:U378,"&gt; 0")/2,0)</f>
        <v>0</v>
      </c>
      <c r="S378" s="17" t="str">
        <f>IF(R378=0,"-",IF(R378-X378&gt;8,M378/(8+X378),M378/R378))</f>
        <v>-</v>
      </c>
      <c r="T378" s="102" t="str">
        <f>IFERROR(VLOOKUP(D378,'Ласт турнир'!A$2:C$129,2,FALSE),"")</f>
        <v/>
      </c>
      <c r="U378" s="14">
        <f>IFERROR(VLOOKUP(D378,'Ласт турнир'!A$2:C$129,3,FALSE),0)</f>
        <v>0</v>
      </c>
      <c r="V378" s="176"/>
      <c r="W378" s="177" t="str">
        <f>IF(GP378=0," ",IF(GP378-V378=0," ",GP378-V378))</f>
        <v xml:space="preserve"> </v>
      </c>
      <c r="X378" s="178"/>
    </row>
    <row r="379" spans="3:24" x14ac:dyDescent="0.25">
      <c r="C379" s="168">
        <f>C378+1</f>
        <v>298</v>
      </c>
      <c r="D379" s="3" t="s">
        <v>191</v>
      </c>
      <c r="E379" s="7">
        <v>3.5</v>
      </c>
      <c r="F379" s="26" t="s">
        <v>807</v>
      </c>
      <c r="G379" s="29" t="str">
        <f>TEXT(E379,"0,0") &amp; F379</f>
        <v>3,5</v>
      </c>
      <c r="H379" s="2">
        <f>IF(M379&gt;0,1,0)</f>
        <v>0</v>
      </c>
      <c r="I379" s="2">
        <f>IF(F379="",E379,E379+0.1)</f>
        <v>3.5</v>
      </c>
      <c r="J379" s="12"/>
      <c r="K379" s="18" t="str">
        <f>IF(M379 &gt; 0, K378+1, "n/a")</f>
        <v>n/a</v>
      </c>
      <c r="L379" s="11" t="str">
        <f>IF(V379=0," ",IF(V379-K379=0," ",V379-K379))</f>
        <v xml:space="preserve"> </v>
      </c>
      <c r="M379" s="27">
        <f>U379</f>
        <v>0</v>
      </c>
      <c r="N379" s="13">
        <f>M379-X379</f>
        <v>0</v>
      </c>
      <c r="O379" s="14" t="str">
        <f>IF(SUMIF(T379:U379,"&lt;0")&lt;&gt;0,SUMIF(T379:U379,"&lt;0")*(-1)," ")</f>
        <v xml:space="preserve"> </v>
      </c>
      <c r="P379" s="15">
        <f>AB379+AD379+AF379+AH379+AJ379+AL379+AN379+AP379+AR379+AT379+AV379+AX379+AZ379+BB379+BD379+BF379+BH379+BJ379+BL379+BN379+BP379+BR379+BT379+BV379+BX379+BZ379+CB379+CD379+CF379+CH379+CJ379+CL379+CN379+CP379+CR379+CT379+CV379+CX379+CZ379+DB379+DD379+DF379+DH379+DJ379+DL379+DN379+DP379+DR379+DT379+DV379+DX379+DZ379+EB379+ED379+EF379+EH379+EJ379+EL379+EN379+EP379+ER379+ET379+EV379+EX379+EZ379+FB379+FD379+FF379+FH379+FJ379+FL379+FN379+FP379+FR379+FT379+FV379+FX379+FZ379+GB379+GD379+GF379</f>
        <v>0</v>
      </c>
      <c r="Q379" s="99">
        <f>P379-GO379</f>
        <v>0</v>
      </c>
      <c r="R379" s="102">
        <f>ROUNDUP(COUNTIF(T379:U379,"&gt; 0")/2,0)</f>
        <v>0</v>
      </c>
      <c r="S379" s="17" t="str">
        <f>IF(R379=0,"-",IF(R379-X379&gt;8,M379/(8+X379),M379/R379))</f>
        <v>-</v>
      </c>
      <c r="T379" s="102" t="str">
        <f>IFERROR(VLOOKUP(D379,'Ласт турнир'!A$2:C$129,2,FALSE),"")</f>
        <v/>
      </c>
      <c r="U379" s="14">
        <f>IFERROR(VLOOKUP(D379,'Ласт турнир'!A$2:C$129,3,FALSE),0)</f>
        <v>0</v>
      </c>
      <c r="V379" s="176"/>
      <c r="W379" s="177" t="str">
        <f>IF(GP379=0," ",IF(GP379-V379=0," ",GP379-V379))</f>
        <v xml:space="preserve"> </v>
      </c>
      <c r="X379" s="178"/>
    </row>
    <row r="380" spans="3:24" x14ac:dyDescent="0.25">
      <c r="C380" s="168">
        <f>C379+1</f>
        <v>299</v>
      </c>
      <c r="D380" s="3" t="s">
        <v>318</v>
      </c>
      <c r="E380" s="7">
        <v>3.5</v>
      </c>
      <c r="F380" s="26" t="s">
        <v>807</v>
      </c>
      <c r="G380" s="29" t="str">
        <f>TEXT(E380,"0,0") &amp; F380</f>
        <v>3,5</v>
      </c>
      <c r="H380" s="2">
        <f>IF(M380&gt;0,1,0)</f>
        <v>0</v>
      </c>
      <c r="I380" s="2">
        <f>IF(F380="",E380,E380+0.1)</f>
        <v>3.5</v>
      </c>
      <c r="J380" s="12"/>
      <c r="K380" s="18" t="str">
        <f>IF(M380 &gt; 0, K379+1, "n/a")</f>
        <v>n/a</v>
      </c>
      <c r="L380" s="11" t="str">
        <f>IF(V380=0," ",IF(V380-K380=0," ",V380-K380))</f>
        <v xml:space="preserve"> </v>
      </c>
      <c r="M380" s="27">
        <f>U380</f>
        <v>0</v>
      </c>
      <c r="N380" s="13">
        <f>M380-X380</f>
        <v>0</v>
      </c>
      <c r="O380" s="14" t="str">
        <f>IF(SUMIF(T380:U380,"&lt;0")&lt;&gt;0,SUMIF(T380:U380,"&lt;0")*(-1)," ")</f>
        <v xml:space="preserve"> </v>
      </c>
      <c r="P380" s="15">
        <f>AB380+AD380+AF380+AH380+AJ380+AL380+AN380+AP380+AR380+AT380+AV380+AX380+AZ380+BB380+BD380+BF380+BH380+BJ380+BL380+BN380+BP380+BR380+BT380+BV380+BX380+BZ380+CB380+CD380+CF380+CH380+CJ380+CL380+CN380+CP380+CR380+CT380+CV380+CX380+CZ380+DB380+DD380+DF380+DH380+DJ380+DL380+DN380+DP380+DR380+DT380+DV380+DX380+DZ380+EB380+ED380+EF380+EH380+EJ380+EL380+EN380+EP380+ER380+ET380+EV380+EX380+EZ380+FB380+FD380+FF380+FH380+FJ380+FL380+FN380+FP380+FR380+FT380+FV380+FX380+FZ380+GB380+GD380+GF380</f>
        <v>0</v>
      </c>
      <c r="Q380" s="99">
        <f>P380-GO380</f>
        <v>0</v>
      </c>
      <c r="R380" s="102">
        <f>ROUNDUP(COUNTIF(T380:U380,"&gt; 0")/2,0)</f>
        <v>0</v>
      </c>
      <c r="S380" s="17" t="str">
        <f>IF(R380=0,"-",IF(R380-X380&gt;8,M380/(8+X380),M380/R380))</f>
        <v>-</v>
      </c>
      <c r="T380" s="102" t="str">
        <f>IFERROR(VLOOKUP(D380,'Ласт турнир'!A$2:C$129,2,FALSE),"")</f>
        <v/>
      </c>
      <c r="U380" s="14">
        <f>IFERROR(VLOOKUP(D380,'Ласт турнир'!A$2:C$129,3,FALSE),0)</f>
        <v>0</v>
      </c>
      <c r="V380" s="176"/>
      <c r="W380" s="177" t="str">
        <f>IF(GP380=0," ",IF(GP380-V380=0," ",GP380-V380))</f>
        <v xml:space="preserve"> </v>
      </c>
      <c r="X380" s="178"/>
    </row>
    <row r="381" spans="3:24" x14ac:dyDescent="0.25">
      <c r="C381" s="168">
        <f>C380+1</f>
        <v>300</v>
      </c>
      <c r="D381" s="3" t="s">
        <v>166</v>
      </c>
      <c r="E381" s="7">
        <v>3.5</v>
      </c>
      <c r="F381" s="26" t="s">
        <v>807</v>
      </c>
      <c r="G381" s="29" t="str">
        <f>TEXT(E381,"0,0") &amp; F381</f>
        <v>3,5</v>
      </c>
      <c r="H381" s="2">
        <f>IF(M381&gt;0,1,0)</f>
        <v>0</v>
      </c>
      <c r="I381" s="2">
        <f>IF(F381="",E381,E381+0.1)</f>
        <v>3.5</v>
      </c>
      <c r="J381" s="12"/>
      <c r="K381" s="18" t="str">
        <f>IF(M381 &gt; 0, K380+1, "n/a")</f>
        <v>n/a</v>
      </c>
      <c r="L381" s="11" t="str">
        <f>IF(V381=0," ",IF(V381-K381=0," ",V381-K381))</f>
        <v xml:space="preserve"> </v>
      </c>
      <c r="M381" s="27">
        <f>U381</f>
        <v>0</v>
      </c>
      <c r="N381" s="13">
        <f>M381-X381</f>
        <v>0</v>
      </c>
      <c r="O381" s="14" t="str">
        <f>IF(SUMIF(T381:U381,"&lt;0")&lt;&gt;0,SUMIF(T381:U381,"&lt;0")*(-1)," ")</f>
        <v xml:space="preserve"> </v>
      </c>
      <c r="P381" s="15">
        <f>AB381+AD381+AF381+AH381+AJ381+AL381+AN381+AP381+AR381+AT381+AV381+AX381+AZ381+BB381+BD381+BF381+BH381+BJ381+BL381+BN381+BP381+BR381+BT381+BV381+BX381+BZ381+CB381+CD381+CF381+CH381+CJ381+CL381+CN381+CP381+CR381+CT381+CV381+CX381+CZ381+DB381+DD381+DF381+DH381+DJ381+DL381+DN381+DP381+DR381+DT381+DV381+DX381+DZ381+EB381+ED381+EF381+EH381+EJ381+EL381+EN381+EP381+ER381+ET381+EV381+EX381+EZ381+FB381+FD381+FF381+FH381+FJ381+FL381+FN381+FP381+FR381+FT381+FV381+FX381+FZ381+GB381+GD381+GF381</f>
        <v>0</v>
      </c>
      <c r="Q381" s="99">
        <f>P381-GO381</f>
        <v>0</v>
      </c>
      <c r="R381" s="102">
        <f>ROUNDUP(COUNTIF(T381:U381,"&gt; 0")/2,0)</f>
        <v>0</v>
      </c>
      <c r="S381" s="17" t="str">
        <f>IF(R381=0,"-",IF(R381-X381&gt;8,M381/(8+X381),M381/R381))</f>
        <v>-</v>
      </c>
      <c r="T381" s="102" t="str">
        <f>IFERROR(VLOOKUP(D381,'Ласт турнир'!A$2:C$129,2,FALSE),"")</f>
        <v/>
      </c>
      <c r="U381" s="14">
        <f>IFERROR(VLOOKUP(D381,'Ласт турнир'!A$2:C$129,3,FALSE),0)</f>
        <v>0</v>
      </c>
      <c r="V381" s="176"/>
      <c r="W381" s="177" t="str">
        <f>IF(GP381=0," ",IF(GP381-V381=0," ",GP381-V381))</f>
        <v xml:space="preserve"> </v>
      </c>
      <c r="X381" s="178"/>
    </row>
    <row r="382" spans="3:24" x14ac:dyDescent="0.25">
      <c r="C382" s="168">
        <f>C381+1</f>
        <v>301</v>
      </c>
      <c r="D382" s="3" t="s">
        <v>219</v>
      </c>
      <c r="E382" s="7">
        <v>3.5</v>
      </c>
      <c r="F382" s="26" t="s">
        <v>807</v>
      </c>
      <c r="G382" s="29" t="str">
        <f>TEXT(E382,"0,0") &amp; F382</f>
        <v>3,5</v>
      </c>
      <c r="H382" s="2">
        <f>IF(M382&gt;0,1,0)</f>
        <v>0</v>
      </c>
      <c r="I382" s="2">
        <f>IF(F382="",E382,E382+0.1)</f>
        <v>3.5</v>
      </c>
      <c r="J382" s="12"/>
      <c r="K382" s="18" t="str">
        <f>IF(M382 &gt; 0, K381+1, "n/a")</f>
        <v>n/a</v>
      </c>
      <c r="L382" s="11" t="str">
        <f>IF(V382=0," ",IF(V382-K382=0," ",V382-K382))</f>
        <v xml:space="preserve"> </v>
      </c>
      <c r="M382" s="27">
        <f>U382</f>
        <v>0</v>
      </c>
      <c r="N382" s="13">
        <f>M382-X382</f>
        <v>0</v>
      </c>
      <c r="O382" s="14" t="str">
        <f>IF(SUMIF(T382:U382,"&lt;0")&lt;&gt;0,SUMIF(T382:U382,"&lt;0")*(-1)," ")</f>
        <v xml:space="preserve"> </v>
      </c>
      <c r="P382" s="15">
        <f>AB382+AD382+AF382+AH382+AJ382+AL382+AN382+AP382+AR382+AT382+AV382+AX382+AZ382+BB382+BD382+BF382+BH382+BJ382+BL382+BN382+BP382+BR382+BT382+BV382+BX382+BZ382+CB382+CD382+CF382+CH382+CJ382+CL382+CN382+CP382+CR382+CT382+CV382+CX382+CZ382+DB382+DD382+DF382+DH382+DJ382+DL382+DN382+DP382+DR382+DT382+DV382+DX382+DZ382+EB382+ED382+EF382+EH382+EJ382+EL382+EN382+EP382+ER382+ET382+EV382+EX382+EZ382+FB382+FD382+FF382+FH382+FJ382+FL382+FN382+FP382+FR382+FT382+FV382+FX382+FZ382+GB382+GD382+GF382</f>
        <v>0</v>
      </c>
      <c r="Q382" s="99">
        <f>P382-GO382</f>
        <v>0</v>
      </c>
      <c r="R382" s="102">
        <f>ROUNDUP(COUNTIF(T382:U382,"&gt; 0")/2,0)</f>
        <v>0</v>
      </c>
      <c r="S382" s="17" t="str">
        <f>IF(R382=0,"-",IF(R382-X382&gt;8,M382/(8+X382),M382/R382))</f>
        <v>-</v>
      </c>
      <c r="T382" s="102" t="str">
        <f>IFERROR(VLOOKUP(D382,'Ласт турнир'!A$2:C$129,2,FALSE),"")</f>
        <v/>
      </c>
      <c r="U382" s="14">
        <f>IFERROR(VLOOKUP(D382,'Ласт турнир'!A$2:C$129,3,FALSE),0)</f>
        <v>0</v>
      </c>
      <c r="V382" s="176"/>
      <c r="W382" s="177" t="str">
        <f>IF(GP382=0," ",IF(GP382-V382=0," ",GP382-V382))</f>
        <v xml:space="preserve"> </v>
      </c>
      <c r="X382" s="178"/>
    </row>
    <row r="383" spans="3:24" x14ac:dyDescent="0.25">
      <c r="C383" s="168">
        <f>C382+1</f>
        <v>302</v>
      </c>
      <c r="D383" s="3" t="s">
        <v>231</v>
      </c>
      <c r="E383" s="7">
        <v>3.5</v>
      </c>
      <c r="F383" s="26" t="s">
        <v>807</v>
      </c>
      <c r="G383" s="29" t="str">
        <f>TEXT(E383,"0,0") &amp; F383</f>
        <v>3,5</v>
      </c>
      <c r="H383" s="2">
        <f>IF(M383&gt;0,1,0)</f>
        <v>0</v>
      </c>
      <c r="I383" s="2">
        <f>IF(F383="",E383,E383+0.1)</f>
        <v>3.5</v>
      </c>
      <c r="J383" s="12"/>
      <c r="K383" s="18" t="str">
        <f>IF(M383 &gt; 0, K382+1, "n/a")</f>
        <v>n/a</v>
      </c>
      <c r="L383" s="11" t="str">
        <f>IF(V383=0," ",IF(V383-K383=0," ",V383-K383))</f>
        <v xml:space="preserve"> </v>
      </c>
      <c r="M383" s="27">
        <f>U383</f>
        <v>0</v>
      </c>
      <c r="N383" s="13">
        <f>M383-X383</f>
        <v>0</v>
      </c>
      <c r="O383" s="14" t="str">
        <f>IF(SUMIF(T383:U383,"&lt;0")&lt;&gt;0,SUMIF(T383:U383,"&lt;0")*(-1)," ")</f>
        <v xml:space="preserve"> </v>
      </c>
      <c r="P383" s="15">
        <f>AB383+AD383+AF383+AH383+AJ383+AL383+AN383+AP383+AR383+AT383+AV383+AX383+AZ383+BB383+BD383+BF383+BH383+BJ383+BL383+BN383+BP383+BR383+BT383+BV383+BX383+BZ383+CB383+CD383+CF383+CH383+CJ383+CL383+CN383+CP383+CR383+CT383+CV383+CX383+CZ383+DB383+DD383+DF383+DH383+DJ383+DL383+DN383+DP383+DR383+DT383+DV383+DX383+DZ383+EB383+ED383+EF383+EH383+EJ383+EL383+EN383+EP383+ER383+ET383+EV383+EX383+EZ383+FB383+FD383+FF383+FH383+FJ383+FL383+FN383+FP383+FR383+FT383+FV383+FX383+FZ383+GB383+GD383+GF383</f>
        <v>0</v>
      </c>
      <c r="Q383" s="99">
        <f>P383-GO383</f>
        <v>0</v>
      </c>
      <c r="R383" s="102">
        <f>ROUNDUP(COUNTIF(T383:U383,"&gt; 0")/2,0)</f>
        <v>0</v>
      </c>
      <c r="S383" s="17" t="str">
        <f>IF(R383=0,"-",IF(R383-X383&gt;8,M383/(8+X383),M383/R383))</f>
        <v>-</v>
      </c>
      <c r="T383" s="102" t="str">
        <f>IFERROR(VLOOKUP(D383,'Ласт турнир'!A$2:C$129,2,FALSE),"")</f>
        <v/>
      </c>
      <c r="U383" s="14">
        <f>IFERROR(VLOOKUP(D383,'Ласт турнир'!A$2:C$129,3,FALSE),0)</f>
        <v>0</v>
      </c>
      <c r="V383" s="176"/>
      <c r="W383" s="177" t="str">
        <f>IF(GP383=0," ",IF(GP383-V383=0," ",GP383-V383))</f>
        <v xml:space="preserve"> </v>
      </c>
      <c r="X383" s="178"/>
    </row>
    <row r="384" spans="3:24" x14ac:dyDescent="0.25">
      <c r="C384" s="168">
        <f>C383+1</f>
        <v>303</v>
      </c>
      <c r="D384" s="3" t="s">
        <v>116</v>
      </c>
      <c r="E384" s="7">
        <v>3.5</v>
      </c>
      <c r="F384" s="26" t="s">
        <v>807</v>
      </c>
      <c r="G384" s="29" t="str">
        <f>TEXT(E384,"0,0") &amp; F384</f>
        <v>3,5</v>
      </c>
      <c r="H384" s="2">
        <f>IF(M384&gt;0,1,0)</f>
        <v>0</v>
      </c>
      <c r="I384" s="2">
        <f>IF(F384="",E384,E384+0.1)</f>
        <v>3.5</v>
      </c>
      <c r="J384" s="12"/>
      <c r="K384" s="18" t="str">
        <f>IF(M384 &gt; 0, K383+1, "n/a")</f>
        <v>n/a</v>
      </c>
      <c r="L384" s="11" t="str">
        <f>IF(V384=0," ",IF(V384-K384=0," ",V384-K384))</f>
        <v xml:space="preserve"> </v>
      </c>
      <c r="M384" s="27">
        <f>U384</f>
        <v>0</v>
      </c>
      <c r="N384" s="13">
        <f>M384-X384</f>
        <v>0</v>
      </c>
      <c r="O384" s="14" t="str">
        <f>IF(SUMIF(T384:U384,"&lt;0")&lt;&gt;0,SUMIF(T384:U384,"&lt;0")*(-1)," ")</f>
        <v xml:space="preserve"> </v>
      </c>
      <c r="P384" s="15">
        <f>AB384+AD384+AF384+AH384+AJ384+AL384+AN384+AP384+AR384+AT384+AV384+AX384+AZ384+BB384+BD384+BF384+BH384+BJ384+BL384+BN384+BP384+BR384+BT384+BV384+BX384+BZ384+CB384+CD384+CF384+CH384+CJ384+CL384+CN384+CP384+CR384+CT384+CV384+CX384+CZ384+DB384+DD384+DF384+DH384+DJ384+DL384+DN384+DP384+DR384+DT384+DV384+DX384+DZ384+EB384+ED384+EF384+EH384+EJ384+EL384+EN384+EP384+ER384+ET384+EV384+EX384+EZ384+FB384+FD384+FF384+FH384+FJ384+FL384+FN384+FP384+FR384+FT384+FV384+FX384+FZ384+GB384+GD384+GF384</f>
        <v>0</v>
      </c>
      <c r="Q384" s="99">
        <f>P384-GO384</f>
        <v>0</v>
      </c>
      <c r="R384" s="102">
        <f>ROUNDUP(COUNTIF(T384:U384,"&gt; 0")/2,0)</f>
        <v>0</v>
      </c>
      <c r="S384" s="17" t="str">
        <f>IF(R384=0,"-",IF(R384-X384&gt;8,M384/(8+X384),M384/R384))</f>
        <v>-</v>
      </c>
      <c r="T384" s="102" t="str">
        <f>IFERROR(VLOOKUP(D384,'Ласт турнир'!A$2:C$129,2,FALSE),"")</f>
        <v/>
      </c>
      <c r="U384" s="14">
        <f>IFERROR(VLOOKUP(D384,'Ласт турнир'!A$2:C$129,3,FALSE),0)</f>
        <v>0</v>
      </c>
      <c r="V384" s="176"/>
      <c r="W384" s="177" t="str">
        <f>IF(GP384=0," ",IF(GP384-V384=0," ",GP384-V384))</f>
        <v xml:space="preserve"> </v>
      </c>
      <c r="X384" s="178"/>
    </row>
    <row r="385" spans="3:24" x14ac:dyDescent="0.25">
      <c r="C385" s="168">
        <f>C384+1</f>
        <v>304</v>
      </c>
      <c r="D385" s="3" t="s">
        <v>257</v>
      </c>
      <c r="E385" s="7">
        <v>3.5</v>
      </c>
      <c r="F385" s="26" t="s">
        <v>807</v>
      </c>
      <c r="G385" s="29" t="str">
        <f>TEXT(E385,"0,0") &amp; F385</f>
        <v>3,5</v>
      </c>
      <c r="H385" s="2">
        <f>IF(M385&gt;0,1,0)</f>
        <v>0</v>
      </c>
      <c r="I385" s="2">
        <f>IF(F385="",E385,E385+0.1)</f>
        <v>3.5</v>
      </c>
      <c r="J385" s="12"/>
      <c r="K385" s="18" t="str">
        <f>IF(M385 &gt; 0, K384+1, "n/a")</f>
        <v>n/a</v>
      </c>
      <c r="L385" s="11" t="str">
        <f>IF(V385=0," ",IF(V385-K385=0," ",V385-K385))</f>
        <v xml:space="preserve"> </v>
      </c>
      <c r="M385" s="27">
        <f>U385</f>
        <v>0</v>
      </c>
      <c r="N385" s="13">
        <f>M385-X385</f>
        <v>0</v>
      </c>
      <c r="O385" s="14" t="str">
        <f>IF(SUMIF(T385:U385,"&lt;0")&lt;&gt;0,SUMIF(T385:U385,"&lt;0")*(-1)," ")</f>
        <v xml:space="preserve"> </v>
      </c>
      <c r="P385" s="15">
        <f>AB385+AD385+AF385+AH385+AJ385+AL385+AN385+AP385+AR385+AT385+AV385+AX385+AZ385+BB385+BD385+BF385+BH385+BJ385+BL385+BN385+BP385+BR385+BT385+BV385+BX385+BZ385+CB385+CD385+CF385+CH385+CJ385+CL385+CN385+CP385+CR385+CT385+CV385+CX385+CZ385+DB385+DD385+DF385+DH385+DJ385+DL385+DN385+DP385+DR385+DT385+DV385+DX385+DZ385+EB385+ED385+EF385+EH385+EJ385+EL385+EN385+EP385+ER385+ET385+EV385+EX385+EZ385+FB385+FD385+FF385+FH385+FJ385+FL385+FN385+FP385+FR385+FT385+FV385+FX385+FZ385+GB385+GD385+GF385</f>
        <v>0</v>
      </c>
      <c r="Q385" s="99">
        <f>P385-GO385</f>
        <v>0</v>
      </c>
      <c r="R385" s="102">
        <f>ROUNDUP(COUNTIF(T385:U385,"&gt; 0")/2,0)</f>
        <v>0</v>
      </c>
      <c r="S385" s="17" t="str">
        <f>IF(R385=0,"-",IF(R385-X385&gt;8,M385/(8+X385),M385/R385))</f>
        <v>-</v>
      </c>
      <c r="T385" s="102" t="str">
        <f>IFERROR(VLOOKUP(D385,'Ласт турнир'!A$2:C$129,2,FALSE),"")</f>
        <v/>
      </c>
      <c r="U385" s="14">
        <f>IFERROR(VLOOKUP(D385,'Ласт турнир'!A$2:C$129,3,FALSE),0)</f>
        <v>0</v>
      </c>
      <c r="V385" s="176"/>
      <c r="W385" s="177" t="str">
        <f>IF(GP385=0," ",IF(GP385-V385=0," ",GP385-V385))</f>
        <v xml:space="preserve"> </v>
      </c>
      <c r="X385" s="178"/>
    </row>
    <row r="386" spans="3:24" x14ac:dyDescent="0.25">
      <c r="C386" s="168">
        <f>C385+1</f>
        <v>305</v>
      </c>
      <c r="D386" s="3" t="s">
        <v>320</v>
      </c>
      <c r="E386" s="7">
        <v>3.5</v>
      </c>
      <c r="F386" s="26" t="s">
        <v>807</v>
      </c>
      <c r="G386" s="29" t="str">
        <f>TEXT(E386,"0,0") &amp; F386</f>
        <v>3,5</v>
      </c>
      <c r="H386" s="2">
        <f>IF(M386&gt;0,1,0)</f>
        <v>0</v>
      </c>
      <c r="I386" s="2">
        <f>IF(F386="",E386,E386+0.1)</f>
        <v>3.5</v>
      </c>
      <c r="J386" s="12"/>
      <c r="K386" s="18" t="str">
        <f>IF(M386 &gt; 0, K385+1, "n/a")</f>
        <v>n/a</v>
      </c>
      <c r="L386" s="11" t="str">
        <f>IF(V386=0," ",IF(V386-K386=0," ",V386-K386))</f>
        <v xml:space="preserve"> </v>
      </c>
      <c r="M386" s="27">
        <f>U386</f>
        <v>0</v>
      </c>
      <c r="N386" s="13">
        <f>M386-X386</f>
        <v>0</v>
      </c>
      <c r="O386" s="14" t="str">
        <f>IF(SUMIF(T386:U386,"&lt;0")&lt;&gt;0,SUMIF(T386:U386,"&lt;0")*(-1)," ")</f>
        <v xml:space="preserve"> </v>
      </c>
      <c r="P386" s="15">
        <f>AB386+AD386+AF386+AH386+AJ386+AL386+AN386+AP386+AR386+AT386+AV386+AX386+AZ386+BB386+BD386+BF386+BH386+BJ386+BL386+BN386+BP386+BR386+BT386+BV386+BX386+BZ386+CB386+CD386+CF386+CH386+CJ386+CL386+CN386+CP386+CR386+CT386+CV386+CX386+CZ386+DB386+DD386+DF386+DH386+DJ386+DL386+DN386+DP386+DR386+DT386+DV386+DX386+DZ386+EB386+ED386+EF386+EH386+EJ386+EL386+EN386+EP386+ER386+ET386+EV386+EX386+EZ386+FB386+FD386+FF386+FH386+FJ386+FL386+FN386+FP386+FR386+FT386+FV386+FX386+FZ386+GB386+GD386+GF386</f>
        <v>0</v>
      </c>
      <c r="Q386" s="99">
        <f>P386-GO386</f>
        <v>0</v>
      </c>
      <c r="R386" s="102">
        <f>ROUNDUP(COUNTIF(T386:U386,"&gt; 0")/2,0)</f>
        <v>0</v>
      </c>
      <c r="S386" s="17" t="str">
        <f>IF(R386=0,"-",IF(R386-X386&gt;8,M386/(8+X386),M386/R386))</f>
        <v>-</v>
      </c>
      <c r="T386" s="102" t="str">
        <f>IFERROR(VLOOKUP(D386,'Ласт турнир'!A$2:C$129,2,FALSE),"")</f>
        <v/>
      </c>
      <c r="U386" s="14">
        <f>IFERROR(VLOOKUP(D386,'Ласт турнир'!A$2:C$129,3,FALSE),0)</f>
        <v>0</v>
      </c>
      <c r="V386" s="176"/>
      <c r="W386" s="177" t="str">
        <f>IF(GP386=0," ",IF(GP386-V386=0," ",GP386-V386))</f>
        <v xml:space="preserve"> </v>
      </c>
      <c r="X386" s="178"/>
    </row>
    <row r="387" spans="3:24" x14ac:dyDescent="0.25">
      <c r="C387" s="168">
        <f>C386+1</f>
        <v>306</v>
      </c>
      <c r="D387" s="3" t="s">
        <v>322</v>
      </c>
      <c r="E387" s="7">
        <v>3.5</v>
      </c>
      <c r="F387" s="26" t="s">
        <v>807</v>
      </c>
      <c r="G387" s="29" t="str">
        <f>TEXT(E387,"0,0") &amp; F387</f>
        <v>3,5</v>
      </c>
      <c r="H387" s="2">
        <f>IF(M387&gt;0,1,0)</f>
        <v>0</v>
      </c>
      <c r="I387" s="2">
        <f>IF(F387="",E387,E387+0.1)</f>
        <v>3.5</v>
      </c>
      <c r="J387" s="12"/>
      <c r="K387" s="18" t="str">
        <f>IF(M387 &gt; 0, K386+1, "n/a")</f>
        <v>n/a</v>
      </c>
      <c r="L387" s="11" t="str">
        <f>IF(V387=0," ",IF(V387-K387=0," ",V387-K387))</f>
        <v xml:space="preserve"> </v>
      </c>
      <c r="M387" s="27">
        <f>U387</f>
        <v>0</v>
      </c>
      <c r="N387" s="13">
        <f>M387-X387</f>
        <v>0</v>
      </c>
      <c r="O387" s="14" t="str">
        <f>IF(SUMIF(T387:U387,"&lt;0")&lt;&gt;0,SUMIF(T387:U387,"&lt;0")*(-1)," ")</f>
        <v xml:space="preserve"> </v>
      </c>
      <c r="P387" s="15">
        <f>AB387+AD387+AF387+AH387+AJ387+AL387+AN387+AP387+AR387+AT387+AV387+AX387+AZ387+BB387+BD387+BF387+BH387+BJ387+BL387+BN387+BP387+BR387+BT387+BV387+BX387+BZ387+CB387+CD387+CF387+CH387+CJ387+CL387+CN387+CP387+CR387+CT387+CV387+CX387+CZ387+DB387+DD387+DF387+DH387+DJ387+DL387+DN387+DP387+DR387+DT387+DV387+DX387+DZ387+EB387+ED387+EF387+EH387+EJ387+EL387+EN387+EP387+ER387+ET387+EV387+EX387+EZ387+FB387+FD387+FF387+FH387+FJ387+FL387+FN387+FP387+FR387+FT387+FV387+FX387+FZ387+GB387+GD387+GF387</f>
        <v>0</v>
      </c>
      <c r="Q387" s="99">
        <f>P387-GO387</f>
        <v>0</v>
      </c>
      <c r="R387" s="102">
        <f>ROUNDUP(COUNTIF(T387:U387,"&gt; 0")/2,0)</f>
        <v>0</v>
      </c>
      <c r="S387" s="17" t="str">
        <f>IF(R387=0,"-",IF(R387-X387&gt;8,M387/(8+X387),M387/R387))</f>
        <v>-</v>
      </c>
      <c r="T387" s="102" t="str">
        <f>IFERROR(VLOOKUP(D387,'Ласт турнир'!A$2:C$129,2,FALSE),"")</f>
        <v/>
      </c>
      <c r="U387" s="14">
        <f>IFERROR(VLOOKUP(D387,'Ласт турнир'!A$2:C$129,3,FALSE),0)</f>
        <v>0</v>
      </c>
      <c r="V387" s="176"/>
      <c r="W387" s="177" t="str">
        <f>IF(GP387=0," ",IF(GP387-V387=0," ",GP387-V387))</f>
        <v xml:space="preserve"> </v>
      </c>
      <c r="X387" s="178"/>
    </row>
    <row r="388" spans="3:24" x14ac:dyDescent="0.25">
      <c r="C388" s="168">
        <f>C387+1</f>
        <v>307</v>
      </c>
      <c r="D388" s="3" t="s">
        <v>253</v>
      </c>
      <c r="E388" s="7">
        <v>3</v>
      </c>
      <c r="F388" s="26" t="s">
        <v>808</v>
      </c>
      <c r="G388" s="29" t="str">
        <f>TEXT(E388,"0,0") &amp; F388</f>
        <v>3,0*</v>
      </c>
      <c r="H388" s="2">
        <f>IF(M388&gt;0,1,0)</f>
        <v>0</v>
      </c>
      <c r="I388" s="2">
        <f>IF(F388="",E388,E388+0.1)</f>
        <v>3.1</v>
      </c>
      <c r="J388" s="12"/>
      <c r="K388" s="18" t="str">
        <f>IF(M388 &gt; 0, K387+1, "n/a")</f>
        <v>n/a</v>
      </c>
      <c r="L388" s="11" t="str">
        <f>IF(V388=0," ",IF(V388-K388=0," ",V388-K388))</f>
        <v xml:space="preserve"> </v>
      </c>
      <c r="M388" s="27">
        <f>U388</f>
        <v>0</v>
      </c>
      <c r="N388" s="13">
        <f>M388-X388</f>
        <v>0</v>
      </c>
      <c r="O388" s="14" t="str">
        <f>IF(SUMIF(T388:U388,"&lt;0")&lt;&gt;0,SUMIF(T388:U388,"&lt;0")*(-1)," ")</f>
        <v xml:space="preserve"> </v>
      </c>
      <c r="P388" s="15">
        <f>AB388+AD388+AF388+AH388+AJ388+AL388+AN388+AP388+AR388+AT388+AV388+AX388+AZ388+BB388+BD388+BF388+BH388+BJ388+BL388+BN388+BP388+BR388+BT388+BV388+BX388+BZ388+CB388+CD388+CF388+CH388+CJ388+CL388+CN388+CP388+CR388+CT388+CV388+CX388+CZ388+DB388+DD388+DF388+DH388+DJ388+DL388+DN388+DP388+DR388+DT388+DV388+DX388+DZ388+EB388+ED388+EF388+EH388+EJ388+EL388+EN388+EP388+ER388+ET388+EV388+EX388+EZ388+FB388+FD388+FF388+FH388+FJ388+FL388+FN388+FP388+FR388+FT388+FV388+FX388+FZ388+GB388+GD388+GF388</f>
        <v>0</v>
      </c>
      <c r="Q388" s="99">
        <f>P388-GO388</f>
        <v>0</v>
      </c>
      <c r="R388" s="102">
        <f>ROUNDUP(COUNTIF(T388:U388,"&gt; 0")/2,0)</f>
        <v>0</v>
      </c>
      <c r="S388" s="17" t="str">
        <f>IF(R388=0,"-",IF(R388-X388&gt;8,M388/(8+X388),M388/R388))</f>
        <v>-</v>
      </c>
      <c r="T388" s="102" t="str">
        <f>IFERROR(VLOOKUP(D388,'Ласт турнир'!A$2:C$129,2,FALSE),"")</f>
        <v/>
      </c>
      <c r="U388" s="14">
        <f>IFERROR(VLOOKUP(D388,'Ласт турнир'!A$2:C$129,3,FALSE),0)</f>
        <v>0</v>
      </c>
      <c r="V388" s="176"/>
      <c r="W388" s="177" t="str">
        <f>IF(GP388=0," ",IF(GP388-V388=0," ",GP388-V388))</f>
        <v xml:space="preserve"> </v>
      </c>
      <c r="X388" s="178"/>
    </row>
    <row r="389" spans="3:24" x14ac:dyDescent="0.25">
      <c r="C389" s="168">
        <f>C388+1</f>
        <v>308</v>
      </c>
      <c r="D389" s="3" t="s">
        <v>421</v>
      </c>
      <c r="E389" s="7">
        <v>3</v>
      </c>
      <c r="F389" s="26" t="s">
        <v>808</v>
      </c>
      <c r="G389" s="29" t="str">
        <f>TEXT(E389,"0,0") &amp; F389</f>
        <v>3,0*</v>
      </c>
      <c r="H389" s="2">
        <f>IF(M389&gt;0,1,0)</f>
        <v>0</v>
      </c>
      <c r="I389" s="2">
        <f>IF(F389="",E389,E389+0.1)</f>
        <v>3.1</v>
      </c>
      <c r="J389" s="12"/>
      <c r="K389" s="18" t="str">
        <f>IF(M389 &gt; 0, K388+1, "n/a")</f>
        <v>n/a</v>
      </c>
      <c r="L389" s="11" t="str">
        <f>IF(V389=0," ",IF(V389-K389=0," ",V389-K389))</f>
        <v xml:space="preserve"> </v>
      </c>
      <c r="M389" s="27">
        <f>U389</f>
        <v>0</v>
      </c>
      <c r="N389" s="13">
        <f>M389-X389</f>
        <v>0</v>
      </c>
      <c r="O389" s="14" t="str">
        <f>IF(SUMIF(T389:U389,"&lt;0")&lt;&gt;0,SUMIF(T389:U389,"&lt;0")*(-1)," ")</f>
        <v xml:space="preserve"> </v>
      </c>
      <c r="P389" s="15">
        <f>AB389+AD389+AF389+AH389+AJ389+AL389+AN389+AP389+AR389+AT389+AV389+AX389+AZ389+BB389+BD389+BF389+BH389+BJ389+BL389+BN389+BP389+BR389+BT389+BV389+BX389+BZ389+CB389+CD389+CF389+CH389+CJ389+CL389+CN389+CP389+CR389+CT389+CV389+CX389+CZ389+DB389+DD389+DF389+DH389+DJ389+DL389+DN389+DP389+DR389+DT389+DV389+DX389+DZ389+EB389+ED389+EF389+EH389+EJ389+EL389+EN389+EP389+ER389+ET389+EV389+EX389+EZ389+FB389+FD389+FF389+FH389+FJ389+FL389+FN389+FP389+FR389+FT389+FV389+FX389+FZ389+GB389+GD389+GF389</f>
        <v>0</v>
      </c>
      <c r="Q389" s="99">
        <f>P389-GO389</f>
        <v>0</v>
      </c>
      <c r="R389" s="102">
        <f>ROUNDUP(COUNTIF(T389:U389,"&gt; 0")/2,0)</f>
        <v>0</v>
      </c>
      <c r="S389" s="17" t="str">
        <f>IF(R389=0,"-",IF(R389-X389&gt;8,M389/(8+X389),M389/R389))</f>
        <v>-</v>
      </c>
      <c r="T389" s="102" t="str">
        <f>IFERROR(VLOOKUP(D389,'Ласт турнир'!A$2:C$129,2,FALSE),"")</f>
        <v/>
      </c>
      <c r="U389" s="14">
        <f>IFERROR(VLOOKUP(D389,'Ласт турнир'!A$2:C$129,3,FALSE),0)</f>
        <v>0</v>
      </c>
      <c r="V389" s="176"/>
      <c r="W389" s="177" t="str">
        <f>IF(GP389=0," ",IF(GP389-V389=0," ",GP389-V389))</f>
        <v xml:space="preserve"> </v>
      </c>
      <c r="X389" s="178"/>
    </row>
    <row r="390" spans="3:24" x14ac:dyDescent="0.25">
      <c r="C390" s="168">
        <f>C389+1</f>
        <v>309</v>
      </c>
      <c r="D390" s="3" t="s">
        <v>438</v>
      </c>
      <c r="E390" s="7">
        <v>3</v>
      </c>
      <c r="F390" s="26" t="s">
        <v>808</v>
      </c>
      <c r="G390" s="29" t="str">
        <f>TEXT(E390,"0,0") &amp; F390</f>
        <v>3,0*</v>
      </c>
      <c r="H390" s="2">
        <f>IF(M390&gt;0,1,0)</f>
        <v>0</v>
      </c>
      <c r="I390" s="2">
        <f>IF(F390="",E390,E390+0.1)</f>
        <v>3.1</v>
      </c>
      <c r="J390" s="12"/>
      <c r="K390" s="18" t="str">
        <f>IF(M390 &gt; 0, K389+1, "n/a")</f>
        <v>n/a</v>
      </c>
      <c r="L390" s="11" t="str">
        <f>IF(V390=0," ",IF(V390-K390=0," ",V390-K390))</f>
        <v xml:space="preserve"> </v>
      </c>
      <c r="M390" s="27">
        <f>U390</f>
        <v>0</v>
      </c>
      <c r="N390" s="13">
        <f>M390-X390</f>
        <v>0</v>
      </c>
      <c r="O390" s="14" t="str">
        <f>IF(SUMIF(T390:U390,"&lt;0")&lt;&gt;0,SUMIF(T390:U390,"&lt;0")*(-1)," ")</f>
        <v xml:space="preserve"> </v>
      </c>
      <c r="P390" s="15">
        <f>AB390+AD390+AF390+AH390+AJ390+AL390+AN390+AP390+AR390+AT390+AV390+AX390+AZ390+BB390+BD390+BF390+BH390+BJ390+BL390+BN390+BP390+BR390+BT390+BV390+BX390+BZ390+CB390+CD390+CF390+CH390+CJ390+CL390+CN390+CP390+CR390+CT390+CV390+CX390+CZ390+DB390+DD390+DF390+DH390+DJ390+DL390+DN390+DP390+DR390+DT390+DV390+DX390+DZ390+EB390+ED390+EF390+EH390+EJ390+EL390+EN390+EP390+ER390+ET390+EV390+EX390+EZ390+FB390+FD390+FF390+FH390+FJ390+FL390+FN390+FP390+FR390+FT390+FV390+FX390+FZ390+GB390+GD390+GF390</f>
        <v>0</v>
      </c>
      <c r="Q390" s="99">
        <f>P390-GO390</f>
        <v>0</v>
      </c>
      <c r="R390" s="102">
        <f>ROUNDUP(COUNTIF(T390:U390,"&gt; 0")/2,0)</f>
        <v>0</v>
      </c>
      <c r="S390" s="17" t="str">
        <f>IF(R390=0,"-",IF(R390-X390&gt;8,M390/(8+X390),M390/R390))</f>
        <v>-</v>
      </c>
      <c r="T390" s="102" t="str">
        <f>IFERROR(VLOOKUP(D390,'Ласт турнир'!A$2:C$129,2,FALSE),"")</f>
        <v/>
      </c>
      <c r="U390" s="14">
        <f>IFERROR(VLOOKUP(D390,'Ласт турнир'!A$2:C$129,3,FALSE),0)</f>
        <v>0</v>
      </c>
      <c r="V390" s="176"/>
      <c r="W390" s="177" t="str">
        <f>IF(GP390=0," ",IF(GP390-V390=0," ",GP390-V390))</f>
        <v xml:space="preserve"> </v>
      </c>
      <c r="X390" s="178"/>
    </row>
    <row r="391" spans="3:24" x14ac:dyDescent="0.25">
      <c r="C391" s="168">
        <f>C390+1</f>
        <v>310</v>
      </c>
      <c r="D391" s="3" t="s">
        <v>407</v>
      </c>
      <c r="E391" s="7">
        <v>3</v>
      </c>
      <c r="F391" s="26" t="s">
        <v>808</v>
      </c>
      <c r="G391" s="29" t="str">
        <f>TEXT(E391,"0,0") &amp; F391</f>
        <v>3,0*</v>
      </c>
      <c r="H391" s="2">
        <f>IF(M391&gt;0,1,0)</f>
        <v>0</v>
      </c>
      <c r="I391" s="2">
        <f>IF(F391="",E391,E391+0.1)</f>
        <v>3.1</v>
      </c>
      <c r="J391" s="19"/>
      <c r="K391" s="18" t="str">
        <f>IF(M391 &gt; 0, K390+1, "n/a")</f>
        <v>n/a</v>
      </c>
      <c r="L391" s="11" t="str">
        <f>IF(V391=0," ",IF(V391-K391=0," ",V391-K391))</f>
        <v xml:space="preserve"> </v>
      </c>
      <c r="M391" s="27">
        <f>U391</f>
        <v>0</v>
      </c>
      <c r="N391" s="13">
        <f>M391-X391</f>
        <v>0</v>
      </c>
      <c r="O391" s="14" t="str">
        <f>IF(SUMIF(T391:U391,"&lt;0")&lt;&gt;0,SUMIF(T391:U391,"&lt;0")*(-1)," ")</f>
        <v xml:space="preserve"> </v>
      </c>
      <c r="P391" s="15">
        <f>AB391+AD391+AF391+AH391+AJ391+AL391+AN391+AP391+AR391+AT391+AV391+AX391+AZ391+BB391+BD391+BF391+BH391+BJ391+BL391+BN391+BP391+BR391+BT391+BV391+BX391+BZ391+CB391+CD391+CF391+CH391+CJ391+CL391+CN391+CP391+CR391+CT391+CV391+CX391+CZ391+DB391+DD391+DF391+DH391+DJ391+DL391+DN391+DP391+DR391+DT391+DV391+DX391+DZ391+EB391+ED391+EF391+EH391+EJ391+EL391+EN391+EP391+ER391+ET391+EV391+EX391+EZ391+FB391+FD391+FF391+FH391+FJ391+FL391+FN391+FP391+FR391+FT391+FV391+FX391+FZ391+GB391+GD391+GF391</f>
        <v>0</v>
      </c>
      <c r="Q391" s="99">
        <f>P391-GO391</f>
        <v>0</v>
      </c>
      <c r="R391" s="102">
        <f>ROUNDUP(COUNTIF(T391:U391,"&gt; 0")/2,0)</f>
        <v>0</v>
      </c>
      <c r="S391" s="17" t="str">
        <f>IF(R391=0,"-",IF(R391-X391&gt;8,M391/(8+X391),M391/R391))</f>
        <v>-</v>
      </c>
      <c r="T391" s="102" t="str">
        <f>IFERROR(VLOOKUP(D391,'Ласт турнир'!A$2:C$129,2,FALSE),"")</f>
        <v/>
      </c>
      <c r="U391" s="14">
        <f>IFERROR(VLOOKUP(D391,'Ласт турнир'!A$2:C$129,3,FALSE),0)</f>
        <v>0</v>
      </c>
      <c r="V391" s="176"/>
      <c r="W391" s="177" t="str">
        <f>IF(GP391=0," ",IF(GP391-V391=0," ",GP391-V391))</f>
        <v xml:space="preserve"> </v>
      </c>
      <c r="X391" s="178"/>
    </row>
    <row r="392" spans="3:24" x14ac:dyDescent="0.25">
      <c r="C392" s="168">
        <f>C391+1</f>
        <v>311</v>
      </c>
      <c r="D392" s="3" t="s">
        <v>414</v>
      </c>
      <c r="E392" s="7">
        <v>3</v>
      </c>
      <c r="F392" s="26" t="s">
        <v>808</v>
      </c>
      <c r="G392" s="29" t="str">
        <f>TEXT(E392,"0,0") &amp; F392</f>
        <v>3,0*</v>
      </c>
      <c r="H392" s="2">
        <f>IF(M392&gt;0,1,0)</f>
        <v>0</v>
      </c>
      <c r="I392" s="2">
        <f>IF(F392="",E392,E392+0.1)</f>
        <v>3.1</v>
      </c>
      <c r="J392" s="19"/>
      <c r="K392" s="18" t="str">
        <f>IF(M392 &gt; 0, K391+1, "n/a")</f>
        <v>n/a</v>
      </c>
      <c r="L392" s="11" t="str">
        <f>IF(V392=0," ",IF(V392-K392=0," ",V392-K392))</f>
        <v xml:space="preserve"> </v>
      </c>
      <c r="M392" s="27">
        <f>U392</f>
        <v>0</v>
      </c>
      <c r="N392" s="13">
        <f>M392-X392</f>
        <v>0</v>
      </c>
      <c r="O392" s="14" t="str">
        <f>IF(SUMIF(T392:U392,"&lt;0")&lt;&gt;0,SUMIF(T392:U392,"&lt;0")*(-1)," ")</f>
        <v xml:space="preserve"> </v>
      </c>
      <c r="P392" s="15">
        <f>AB392+AD392+AF392+AH392+AJ392+AL392+AN392+AP392+AR392+AT392+AV392+AX392+AZ392+BB392+BD392+BF392+BH392+BJ392+BL392+BN392+BP392+BR392+BT392+BV392+BX392+BZ392+CB392+CD392+CF392+CH392+CJ392+CL392+CN392+CP392+CR392+CT392+CV392+CX392+CZ392+DB392+DD392+DF392+DH392+DJ392+DL392+DN392+DP392+DR392+DT392+DV392+DX392+DZ392+EB392+ED392+EF392+EH392+EJ392+EL392+EN392+EP392+ER392+ET392+EV392+EX392+EZ392+FB392+FD392+FF392+FH392+FJ392+FL392+FN392+FP392+FR392+FT392+FV392+FX392+FZ392+GB392+GD392+GF392</f>
        <v>0</v>
      </c>
      <c r="Q392" s="99">
        <f>P392-GO392</f>
        <v>0</v>
      </c>
      <c r="R392" s="102">
        <f>ROUNDUP(COUNTIF(T392:U392,"&gt; 0")/2,0)</f>
        <v>0</v>
      </c>
      <c r="S392" s="17" t="str">
        <f>IF(R392=0,"-",IF(R392-X392&gt;8,M392/(8+X392),M392/R392))</f>
        <v>-</v>
      </c>
      <c r="T392" s="102" t="str">
        <f>IFERROR(VLOOKUP(D392,'Ласт турнир'!A$2:C$129,2,FALSE),"")</f>
        <v/>
      </c>
      <c r="U392" s="14">
        <f>IFERROR(VLOOKUP(D392,'Ласт турнир'!A$2:C$129,3,FALSE),0)</f>
        <v>0</v>
      </c>
      <c r="V392" s="176"/>
      <c r="W392" s="177" t="str">
        <f>IF(GP392=0," ",IF(GP392-V392=0," ",GP392-V392))</f>
        <v xml:space="preserve"> </v>
      </c>
      <c r="X392" s="178"/>
    </row>
    <row r="393" spans="3:24" x14ac:dyDescent="0.25">
      <c r="C393" s="168">
        <f>C392+1</f>
        <v>312</v>
      </c>
      <c r="D393" s="3" t="s">
        <v>339</v>
      </c>
      <c r="E393" s="7">
        <v>3</v>
      </c>
      <c r="F393" s="26" t="s">
        <v>808</v>
      </c>
      <c r="G393" s="29" t="str">
        <f>TEXT(E393,"0,0") &amp; F393</f>
        <v>3,0*</v>
      </c>
      <c r="H393" s="2">
        <f>IF(M393&gt;0,1,0)</f>
        <v>0</v>
      </c>
      <c r="I393" s="2">
        <f>IF(F393="",E393,E393+0.1)</f>
        <v>3.1</v>
      </c>
      <c r="J393" s="19"/>
      <c r="K393" s="18" t="str">
        <f>IF(M393 &gt; 0, K392+1, "n/a")</f>
        <v>n/a</v>
      </c>
      <c r="L393" s="11" t="str">
        <f>IF(V393=0," ",IF(V393-K393=0," ",V393-K393))</f>
        <v xml:space="preserve"> </v>
      </c>
      <c r="M393" s="27">
        <f>U393</f>
        <v>0</v>
      </c>
      <c r="N393" s="13">
        <f>M393-X393</f>
        <v>0</v>
      </c>
      <c r="O393" s="14" t="str">
        <f>IF(SUMIF(T393:U393,"&lt;0")&lt;&gt;0,SUMIF(T393:U393,"&lt;0")*(-1)," ")</f>
        <v xml:space="preserve"> </v>
      </c>
      <c r="P393" s="15">
        <f>AB393+AD393+AF393+AH393+AJ393+AL393+AN393+AP393+AR393+AT393+AV393+AX393+AZ393+BB393+BD393+BF393+BH393+BJ393+BL393+BN393+BP393+BR393+BT393+BV393+BX393+BZ393+CB393+CD393+CF393+CH393+CJ393+CL393+CN393+CP393+CR393+CT393+CV393+CX393+CZ393+DB393+DD393+DF393+DH393+DJ393+DL393+DN393+DP393+DR393+DT393+DV393+DX393+DZ393+EB393+ED393+EF393+EH393+EJ393+EL393+EN393+EP393+ER393+ET393+EV393+EX393+EZ393+FB393+FD393+FF393+FH393+FJ393+FL393+FN393+FP393+FR393+FT393+FV393+FX393+FZ393+GB393+GD393+GF393</f>
        <v>0</v>
      </c>
      <c r="Q393" s="99">
        <f>P393-GO393</f>
        <v>0</v>
      </c>
      <c r="R393" s="102">
        <f>ROUNDUP(COUNTIF(T393:U393,"&gt; 0")/2,0)</f>
        <v>0</v>
      </c>
      <c r="S393" s="17" t="str">
        <f>IF(R393=0,"-",IF(R393-X393&gt;8,M393/(8+X393),M393/R393))</f>
        <v>-</v>
      </c>
      <c r="T393" s="102" t="str">
        <f>IFERROR(VLOOKUP(D393,'Ласт турнир'!A$2:C$129,2,FALSE),"")</f>
        <v/>
      </c>
      <c r="U393" s="14">
        <f>IFERROR(VLOOKUP(D393,'Ласт турнир'!A$2:C$129,3,FALSE),0)</f>
        <v>0</v>
      </c>
      <c r="V393" s="176"/>
      <c r="W393" s="177" t="str">
        <f>IF(GP393=0," ",IF(GP393-V393=0," ",GP393-V393))</f>
        <v xml:space="preserve"> </v>
      </c>
      <c r="X393" s="178"/>
    </row>
    <row r="394" spans="3:24" x14ac:dyDescent="0.25">
      <c r="C394" s="168">
        <f>C393+1</f>
        <v>313</v>
      </c>
      <c r="D394" s="3" t="s">
        <v>617</v>
      </c>
      <c r="E394" s="7">
        <v>3</v>
      </c>
      <c r="F394" s="26" t="s">
        <v>808</v>
      </c>
      <c r="G394" s="29" t="str">
        <f>TEXT(E394,"0,0") &amp; F394</f>
        <v>3,0*</v>
      </c>
      <c r="H394" s="2">
        <f>IF(M394&gt;0,1,0)</f>
        <v>0</v>
      </c>
      <c r="I394" s="2">
        <f>IF(F394="",E394,E394+0.1)</f>
        <v>3.1</v>
      </c>
      <c r="J394" s="19"/>
      <c r="K394" s="18" t="str">
        <f>IF(M394 &gt; 0, K393+1, "n/a")</f>
        <v>n/a</v>
      </c>
      <c r="L394" s="11" t="str">
        <f>IF(V394=0," ",IF(V394-K394=0," ",V394-K394))</f>
        <v xml:space="preserve"> </v>
      </c>
      <c r="M394" s="27">
        <f>U394</f>
        <v>0</v>
      </c>
      <c r="N394" s="13">
        <f>M394-X394</f>
        <v>0</v>
      </c>
      <c r="O394" s="14" t="str">
        <f>IF(SUMIF(T394:U394,"&lt;0")&lt;&gt;0,SUMIF(T394:U394,"&lt;0")*(-1)," ")</f>
        <v xml:space="preserve"> </v>
      </c>
      <c r="P394" s="15">
        <f>AB394+AD394+AF394+AH394+AJ394+AL394+AN394+AP394+AR394+AT394+AV394+AX394+AZ394+BB394+BD394+BF394+BH394+BJ394+BL394+BN394+BP394+BR394+BT394+BV394+BX394+BZ394+CB394+CD394+CF394+CH394+CJ394+CL394+CN394+CP394+CR394+CT394+CV394+CX394+CZ394+DB394+DD394+DF394+DH394+DJ394+DL394+DN394+DP394+DR394+DT394+DV394+DX394+DZ394+EB394+ED394+EF394+EH394+EJ394+EL394+EN394+EP394+ER394+ET394+EV394+EX394+EZ394+FB394+FD394+FF394+FH394+FJ394+FL394+FN394+FP394+FR394+FT394+FV394+FX394+FZ394+GB394+GD394+GF394</f>
        <v>0</v>
      </c>
      <c r="Q394" s="99">
        <f>P394-GO394</f>
        <v>0</v>
      </c>
      <c r="R394" s="102">
        <f>ROUNDUP(COUNTIF(T394:U394,"&gt; 0")/2,0)</f>
        <v>0</v>
      </c>
      <c r="S394" s="17" t="str">
        <f>IF(R394=0,"-",IF(R394-X394&gt;8,M394/(8+X394),M394/R394))</f>
        <v>-</v>
      </c>
      <c r="T394" s="102" t="str">
        <f>IFERROR(VLOOKUP(D394,'Ласт турнир'!A$2:C$129,2,FALSE),"")</f>
        <v/>
      </c>
      <c r="U394" s="14">
        <f>IFERROR(VLOOKUP(D394,'Ласт турнир'!A$2:C$129,3,FALSE),0)</f>
        <v>0</v>
      </c>
      <c r="V394" s="176"/>
      <c r="W394" s="177" t="str">
        <f>IF(GP394=0," ",IF(GP394-V394=0," ",GP394-V394))</f>
        <v xml:space="preserve"> </v>
      </c>
      <c r="X394" s="178"/>
    </row>
    <row r="395" spans="3:24" x14ac:dyDescent="0.25">
      <c r="C395" s="168">
        <f>C394+1</f>
        <v>314</v>
      </c>
      <c r="D395" s="3" t="s">
        <v>325</v>
      </c>
      <c r="E395" s="7">
        <v>3</v>
      </c>
      <c r="F395" s="26" t="s">
        <v>808</v>
      </c>
      <c r="G395" s="29" t="str">
        <f>TEXT(E395,"0,0") &amp; F395</f>
        <v>3,0*</v>
      </c>
      <c r="H395" s="2">
        <f>IF(M395&gt;0,1,0)</f>
        <v>0</v>
      </c>
      <c r="I395" s="2">
        <f>IF(F395="",E395,E395+0.1)</f>
        <v>3.1</v>
      </c>
      <c r="J395" s="19"/>
      <c r="K395" s="18" t="str">
        <f>IF(M395 &gt; 0, K394+1, "n/a")</f>
        <v>n/a</v>
      </c>
      <c r="L395" s="11" t="str">
        <f>IF(V395=0," ",IF(V395-K395=0," ",V395-K395))</f>
        <v xml:space="preserve"> </v>
      </c>
      <c r="M395" s="27">
        <f>U395</f>
        <v>0</v>
      </c>
      <c r="N395" s="13">
        <f>M395-X395</f>
        <v>0</v>
      </c>
      <c r="O395" s="14" t="str">
        <f>IF(SUMIF(T395:U395,"&lt;0")&lt;&gt;0,SUMIF(T395:U395,"&lt;0")*(-1)," ")</f>
        <v xml:space="preserve"> </v>
      </c>
      <c r="P395" s="15">
        <f>AB395+AD395+AF395+AH395+AJ395+AL395+AN395+AP395+AR395+AT395+AV395+AX395+AZ395+BB395+BD395+BF395+BH395+BJ395+BL395+BN395+BP395+BR395+BT395+BV395+BX395+BZ395+CB395+CD395+CF395+CH395+CJ395+CL395+CN395+CP395+CR395+CT395+CV395+CX395+CZ395+DB395+DD395+DF395+DH395+DJ395+DL395+DN395+DP395+DR395+DT395+DV395+DX395+DZ395+EB395+ED395+EF395+EH395+EJ395+EL395+EN395+EP395+ER395+ET395+EV395+EX395+EZ395+FB395+FD395+FF395+FH395+FJ395+FL395+FN395+FP395+FR395+FT395+FV395+FX395+FZ395+GB395+GD395+GF395</f>
        <v>0</v>
      </c>
      <c r="Q395" s="99">
        <f>P395-GO395</f>
        <v>0</v>
      </c>
      <c r="R395" s="102">
        <f>ROUNDUP(COUNTIF(T395:U395,"&gt; 0")/2,0)</f>
        <v>0</v>
      </c>
      <c r="S395" s="17" t="str">
        <f>IF(R395=0,"-",IF(R395-X395&gt;8,M395/(8+X395),M395/R395))</f>
        <v>-</v>
      </c>
      <c r="T395" s="102" t="str">
        <f>IFERROR(VLOOKUP(D395,'Ласт турнир'!A$2:C$129,2,FALSE),"")</f>
        <v/>
      </c>
      <c r="U395" s="14">
        <f>IFERROR(VLOOKUP(D395,'Ласт турнир'!A$2:C$129,3,FALSE),0)</f>
        <v>0</v>
      </c>
      <c r="V395" s="176"/>
      <c r="W395" s="177" t="str">
        <f>IF(GP395=0," ",IF(GP395-V395=0," ",GP395-V395))</f>
        <v xml:space="preserve"> </v>
      </c>
      <c r="X395" s="178"/>
    </row>
    <row r="396" spans="3:24" x14ac:dyDescent="0.25">
      <c r="C396" s="168">
        <f>C395+1</f>
        <v>315</v>
      </c>
      <c r="D396" s="3" t="s">
        <v>184</v>
      </c>
      <c r="E396" s="7">
        <v>3</v>
      </c>
      <c r="F396" s="26" t="s">
        <v>808</v>
      </c>
      <c r="G396" s="29" t="str">
        <f>TEXT(E396,"0,0") &amp; F396</f>
        <v>3,0*</v>
      </c>
      <c r="H396" s="2">
        <f>IF(M396&gt;0,1,0)</f>
        <v>0</v>
      </c>
      <c r="I396" s="2">
        <f>IF(F396="",E396,E396+0.1)</f>
        <v>3.1</v>
      </c>
      <c r="J396" s="19"/>
      <c r="K396" s="18" t="str">
        <f>IF(M396 &gt; 0, K395+1, "n/a")</f>
        <v>n/a</v>
      </c>
      <c r="L396" s="11" t="str">
        <f>IF(V396=0," ",IF(V396-K396=0," ",V396-K396))</f>
        <v xml:space="preserve"> </v>
      </c>
      <c r="M396" s="27">
        <f>U396</f>
        <v>0</v>
      </c>
      <c r="N396" s="13">
        <f>M396-X396</f>
        <v>0</v>
      </c>
      <c r="O396" s="14" t="str">
        <f>IF(SUMIF(T396:U396,"&lt;0")&lt;&gt;0,SUMIF(T396:U396,"&lt;0")*(-1)," ")</f>
        <v xml:space="preserve"> </v>
      </c>
      <c r="P396" s="15">
        <f>AB396+AD396+AF396+AH396+AJ396+AL396+AN396+AP396+AR396+AT396+AV396+AX396+AZ396+BB396+BD396+BF396+BH396+BJ396+BL396+BN396+BP396+BR396+BT396+BV396+BX396+BZ396+CB396+CD396+CF396+CH396+CJ396+CL396+CN396+CP396+CR396+CT396+CV396+CX396+CZ396+DB396+DD396+DF396+DH396+DJ396+DL396+DN396+DP396+DR396+DT396+DV396+DX396+DZ396+EB396+ED396+EF396+EH396+EJ396+EL396+EN396+EP396+ER396+ET396+EV396+EX396+EZ396+FB396+FD396+FF396+FH396+FJ396+FL396+FN396+FP396+FR396+FT396+FV396+FX396+FZ396+GB396+GD396+GF396</f>
        <v>0</v>
      </c>
      <c r="Q396" s="99">
        <f>P396-GO396</f>
        <v>0</v>
      </c>
      <c r="R396" s="102">
        <f>ROUNDUP(COUNTIF(T396:U396,"&gt; 0")/2,0)</f>
        <v>0</v>
      </c>
      <c r="S396" s="17" t="str">
        <f>IF(R396=0,"-",IF(R396-X396&gt;8,M396/(8+X396),M396/R396))</f>
        <v>-</v>
      </c>
      <c r="T396" s="102" t="str">
        <f>IFERROR(VLOOKUP(D396,'Ласт турнир'!A$2:C$129,2,FALSE),"")</f>
        <v/>
      </c>
      <c r="U396" s="14">
        <f>IFERROR(VLOOKUP(D396,'Ласт турнир'!A$2:C$129,3,FALSE),0)</f>
        <v>0</v>
      </c>
      <c r="V396" s="176"/>
      <c r="W396" s="177" t="str">
        <f>IF(GP396=0," ",IF(GP396-V396=0," ",GP396-V396))</f>
        <v xml:space="preserve"> </v>
      </c>
      <c r="X396" s="178"/>
    </row>
    <row r="397" spans="3:24" x14ac:dyDescent="0.25">
      <c r="C397" s="168">
        <f>C396+1</f>
        <v>316</v>
      </c>
      <c r="D397" s="3" t="s">
        <v>359</v>
      </c>
      <c r="E397" s="7">
        <v>3</v>
      </c>
      <c r="F397" s="26" t="s">
        <v>808</v>
      </c>
      <c r="G397" s="29" t="str">
        <f>TEXT(E397,"0,0") &amp; F397</f>
        <v>3,0*</v>
      </c>
      <c r="H397" s="2">
        <f>IF(M397&gt;0,1,0)</f>
        <v>0</v>
      </c>
      <c r="I397" s="2">
        <f>IF(F397="",E397,E397+0.1)</f>
        <v>3.1</v>
      </c>
      <c r="J397" s="19"/>
      <c r="K397" s="18" t="str">
        <f>IF(M397 &gt; 0, K396+1, "n/a")</f>
        <v>n/a</v>
      </c>
      <c r="L397" s="11" t="str">
        <f>IF(V397=0," ",IF(V397-K397=0," ",V397-K397))</f>
        <v xml:space="preserve"> </v>
      </c>
      <c r="M397" s="27">
        <f>U397</f>
        <v>0</v>
      </c>
      <c r="N397" s="13">
        <f>M397-X397</f>
        <v>0</v>
      </c>
      <c r="O397" s="14" t="str">
        <f>IF(SUMIF(T397:U397,"&lt;0")&lt;&gt;0,SUMIF(T397:U397,"&lt;0")*(-1)," ")</f>
        <v xml:space="preserve"> </v>
      </c>
      <c r="P397" s="15">
        <f>AB397+AD397+AF397+AH397+AJ397+AL397+AN397+AP397+AR397+AT397+AV397+AX397+AZ397+BB397+BD397+BF397+BH397+BJ397+BL397+BN397+BP397+BR397+BT397+BV397+BX397+BZ397+CB397+CD397+CF397+CH397+CJ397+CL397+CN397+CP397+CR397+CT397+CV397+CX397+CZ397+DB397+DD397+DF397+DH397+DJ397+DL397+DN397+DP397+DR397+DT397+DV397+DX397+DZ397+EB397+ED397+EF397+EH397+EJ397+EL397+EN397+EP397+ER397+ET397+EV397+EX397+EZ397+FB397+FD397+FF397+FH397+FJ397+FL397+FN397+FP397+FR397+FT397+FV397+FX397+FZ397+GB397+GD397+GF397</f>
        <v>0</v>
      </c>
      <c r="Q397" s="99">
        <f>P397-GO397</f>
        <v>0</v>
      </c>
      <c r="R397" s="102">
        <f>ROUNDUP(COUNTIF(T397:U397,"&gt; 0")/2,0)</f>
        <v>0</v>
      </c>
      <c r="S397" s="17" t="str">
        <f>IF(R397=0,"-",IF(R397-X397&gt;8,M397/(8+X397),M397/R397))</f>
        <v>-</v>
      </c>
      <c r="T397" s="102" t="str">
        <f>IFERROR(VLOOKUP(D397,'Ласт турнир'!A$2:C$129,2,FALSE),"")</f>
        <v/>
      </c>
      <c r="U397" s="14">
        <f>IFERROR(VLOOKUP(D397,'Ласт турнир'!A$2:C$129,3,FALSE),0)</f>
        <v>0</v>
      </c>
      <c r="V397" s="176"/>
      <c r="W397" s="177" t="str">
        <f>IF(GP397=0," ",IF(GP397-V397=0," ",GP397-V397))</f>
        <v xml:space="preserve"> </v>
      </c>
      <c r="X397" s="178"/>
    </row>
    <row r="398" spans="3:24" x14ac:dyDescent="0.25">
      <c r="C398" s="168">
        <f>C397+1</f>
        <v>317</v>
      </c>
      <c r="D398" s="3" t="s">
        <v>454</v>
      </c>
      <c r="E398" s="7">
        <v>3</v>
      </c>
      <c r="F398" s="26" t="s">
        <v>808</v>
      </c>
      <c r="G398" s="29" t="str">
        <f>TEXT(E398,"0,0") &amp; F398</f>
        <v>3,0*</v>
      </c>
      <c r="H398" s="2">
        <f>IF(M398&gt;0,1,0)</f>
        <v>0</v>
      </c>
      <c r="I398" s="2">
        <f>IF(F398="",E398,E398+0.1)</f>
        <v>3.1</v>
      </c>
      <c r="J398" s="19"/>
      <c r="K398" s="18" t="str">
        <f>IF(M398 &gt; 0, K397+1, "n/a")</f>
        <v>n/a</v>
      </c>
      <c r="L398" s="11" t="str">
        <f>IF(V398=0," ",IF(V398-K398=0," ",V398-K398))</f>
        <v xml:space="preserve"> </v>
      </c>
      <c r="M398" s="27">
        <f>U398</f>
        <v>0</v>
      </c>
      <c r="N398" s="13">
        <f>M398-X398</f>
        <v>0</v>
      </c>
      <c r="O398" s="14" t="str">
        <f>IF(SUMIF(T398:U398,"&lt;0")&lt;&gt;0,SUMIF(T398:U398,"&lt;0")*(-1)," ")</f>
        <v xml:space="preserve"> </v>
      </c>
      <c r="P398" s="15">
        <f>AB398+AD398+AF398+AH398+AJ398+AL398+AN398+AP398+AR398+AT398+AV398+AX398+AZ398+BB398+BD398+BF398+BH398+BJ398+BL398+BN398+BP398+BR398+BT398+BV398+BX398+BZ398+CB398+CD398+CF398+CH398+CJ398+CL398+CN398+CP398+CR398+CT398+CV398+CX398+CZ398+DB398+DD398+DF398+DH398+DJ398+DL398+DN398+DP398+DR398+DT398+DV398+DX398+DZ398+EB398+ED398+EF398+EH398+EJ398+EL398+EN398+EP398+ER398+ET398+EV398+EX398+EZ398+FB398+FD398+FF398+FH398+FJ398+FL398+FN398+FP398+FR398+FT398+FV398+FX398+FZ398+GB398+GD398+GF398</f>
        <v>0</v>
      </c>
      <c r="Q398" s="99">
        <f>P398-GO398</f>
        <v>0</v>
      </c>
      <c r="R398" s="102">
        <f>ROUNDUP(COUNTIF(T398:U398,"&gt; 0")/2,0)</f>
        <v>0</v>
      </c>
      <c r="S398" s="17" t="str">
        <f>IF(R398=0,"-",IF(R398-X398&gt;8,M398/(8+X398),M398/R398))</f>
        <v>-</v>
      </c>
      <c r="T398" s="102" t="str">
        <f>IFERROR(VLOOKUP(D398,'Ласт турнир'!A$2:C$129,2,FALSE),"")</f>
        <v/>
      </c>
      <c r="U398" s="14">
        <f>IFERROR(VLOOKUP(D398,'Ласт турнир'!A$2:C$129,3,FALSE),0)</f>
        <v>0</v>
      </c>
      <c r="V398" s="176"/>
      <c r="W398" s="177" t="str">
        <f>IF(GP398=0," ",IF(GP398-V398=0," ",GP398-V398))</f>
        <v xml:space="preserve"> </v>
      </c>
      <c r="X398" s="178"/>
    </row>
    <row r="399" spans="3:24" x14ac:dyDescent="0.25">
      <c r="C399" s="168">
        <f>C398+1</f>
        <v>318</v>
      </c>
      <c r="D399" s="3" t="s">
        <v>364</v>
      </c>
      <c r="E399" s="7">
        <v>3</v>
      </c>
      <c r="F399" s="26" t="s">
        <v>808</v>
      </c>
      <c r="G399" s="29" t="str">
        <f>TEXT(E399,"0,0") &amp; F399</f>
        <v>3,0*</v>
      </c>
      <c r="H399" s="2">
        <f>IF(M399&gt;0,1,0)</f>
        <v>0</v>
      </c>
      <c r="I399" s="2">
        <f>IF(F399="",E399,E399+0.1)</f>
        <v>3.1</v>
      </c>
      <c r="J399" s="19"/>
      <c r="K399" s="18" t="str">
        <f>IF(M399 &gt; 0, K398+1, "n/a")</f>
        <v>n/a</v>
      </c>
      <c r="L399" s="11" t="str">
        <f>IF(V399=0," ",IF(V399-K399=0," ",V399-K399))</f>
        <v xml:space="preserve"> </v>
      </c>
      <c r="M399" s="27">
        <f>U399</f>
        <v>0</v>
      </c>
      <c r="N399" s="13">
        <f>M399-X399</f>
        <v>0</v>
      </c>
      <c r="O399" s="14" t="str">
        <f>IF(SUMIF(T399:U399,"&lt;0")&lt;&gt;0,SUMIF(T399:U399,"&lt;0")*(-1)," ")</f>
        <v xml:space="preserve"> </v>
      </c>
      <c r="P399" s="15">
        <f>AB399+AD399+AF399+AH399+AJ399+AL399+AN399+AP399+AR399+AT399+AV399+AX399+AZ399+BB399+BD399+BF399+BH399+BJ399+BL399+BN399+BP399+BR399+BT399+BV399+BX399+BZ399+CB399+CD399+CF399+CH399+CJ399+CL399+CN399+CP399+CR399+CT399+CV399+CX399+CZ399+DB399+DD399+DF399+DH399+DJ399+DL399+DN399+DP399+DR399+DT399+DV399+DX399+DZ399+EB399+ED399+EF399+EH399+EJ399+EL399+EN399+EP399+ER399+ET399+EV399+EX399+EZ399+FB399+FD399+FF399+FH399+FJ399+FL399+FN399+FP399+FR399+FT399+FV399+FX399+FZ399+GB399+GD399+GF399</f>
        <v>0</v>
      </c>
      <c r="Q399" s="99">
        <f>P399-GO399</f>
        <v>0</v>
      </c>
      <c r="R399" s="102">
        <f>ROUNDUP(COUNTIF(T399:U399,"&gt; 0")/2,0)</f>
        <v>0</v>
      </c>
      <c r="S399" s="17" t="str">
        <f>IF(R399=0,"-",IF(R399-X399&gt;8,M399/(8+X399),M399/R399))</f>
        <v>-</v>
      </c>
      <c r="T399" s="102" t="str">
        <f>IFERROR(VLOOKUP(D399,'Ласт турнир'!A$2:C$129,2,FALSE),"")</f>
        <v/>
      </c>
      <c r="U399" s="14">
        <f>IFERROR(VLOOKUP(D399,'Ласт турнир'!A$2:C$129,3,FALSE),0)</f>
        <v>0</v>
      </c>
      <c r="V399" s="176"/>
      <c r="W399" s="177" t="str">
        <f>IF(GP399=0," ",IF(GP399-V399=0," ",GP399-V399))</f>
        <v xml:space="preserve"> </v>
      </c>
      <c r="X399" s="178"/>
    </row>
    <row r="400" spans="3:24" x14ac:dyDescent="0.25">
      <c r="C400" s="168">
        <f>C399+1</f>
        <v>319</v>
      </c>
      <c r="D400" s="3" t="s">
        <v>331</v>
      </c>
      <c r="E400" s="7">
        <v>3</v>
      </c>
      <c r="F400" s="26" t="s">
        <v>808</v>
      </c>
      <c r="G400" s="29" t="str">
        <f>TEXT(E400,"0,0") &amp; F400</f>
        <v>3,0*</v>
      </c>
      <c r="H400" s="2">
        <f>IF(M400&gt;0,1,0)</f>
        <v>0</v>
      </c>
      <c r="I400" s="2">
        <f>IF(F400="",E400,E400+0.1)</f>
        <v>3.1</v>
      </c>
      <c r="J400" s="19"/>
      <c r="K400" s="18" t="str">
        <f>IF(M400 &gt; 0, K399+1, "n/a")</f>
        <v>n/a</v>
      </c>
      <c r="L400" s="11" t="str">
        <f>IF(V400=0," ",IF(V400-K400=0," ",V400-K400))</f>
        <v xml:space="preserve"> </v>
      </c>
      <c r="M400" s="27">
        <f>U400</f>
        <v>0</v>
      </c>
      <c r="N400" s="13">
        <f>M400-X400</f>
        <v>0</v>
      </c>
      <c r="O400" s="14" t="str">
        <f>IF(SUMIF(T400:U400,"&lt;0")&lt;&gt;0,SUMIF(T400:U400,"&lt;0")*(-1)," ")</f>
        <v xml:space="preserve"> </v>
      </c>
      <c r="P400" s="15">
        <f>AB400+AD400+AF400+AH400+AJ400+AL400+AN400+AP400+AR400+AT400+AV400+AX400+AZ400+BB400+BD400+BF400+BH400+BJ400+BL400+BN400+BP400+BR400+BT400+BV400+BX400+BZ400+CB400+CD400+CF400+CH400+CJ400+CL400+CN400+CP400+CR400+CT400+CV400+CX400+CZ400+DB400+DD400+DF400+DH400+DJ400+DL400+DN400+DP400+DR400+DT400+DV400+DX400+DZ400+EB400+ED400+EF400+EH400+EJ400+EL400+EN400+EP400+ER400+ET400+EV400+EX400+EZ400+FB400+FD400+FF400+FH400+FJ400+FL400+FN400+FP400+FR400+FT400+FV400+FX400+FZ400+GB400+GD400+GF400</f>
        <v>0</v>
      </c>
      <c r="Q400" s="99">
        <f>P400-GO400</f>
        <v>0</v>
      </c>
      <c r="R400" s="102">
        <f>ROUNDUP(COUNTIF(T400:U400,"&gt; 0")/2,0)</f>
        <v>0</v>
      </c>
      <c r="S400" s="17" t="str">
        <f>IF(R400=0,"-",IF(R400-X400&gt;8,M400/(8+X400),M400/R400))</f>
        <v>-</v>
      </c>
      <c r="T400" s="102" t="str">
        <f>IFERROR(VLOOKUP(D400,'Ласт турнир'!A$2:C$129,2,FALSE),"")</f>
        <v/>
      </c>
      <c r="U400" s="14">
        <f>IFERROR(VLOOKUP(D400,'Ласт турнир'!A$2:C$129,3,FALSE),0)</f>
        <v>0</v>
      </c>
      <c r="V400" s="176"/>
      <c r="W400" s="177" t="str">
        <f>IF(GP400=0," ",IF(GP400-V400=0," ",GP400-V400))</f>
        <v xml:space="preserve"> </v>
      </c>
      <c r="X400" s="178"/>
    </row>
    <row r="401" spans="3:24" x14ac:dyDescent="0.25">
      <c r="C401" s="168">
        <f>C400+1</f>
        <v>320</v>
      </c>
      <c r="D401" s="3" t="s">
        <v>423</v>
      </c>
      <c r="E401" s="7">
        <v>3</v>
      </c>
      <c r="F401" s="26" t="s">
        <v>808</v>
      </c>
      <c r="G401" s="29" t="str">
        <f>TEXT(E401,"0,0") &amp; F401</f>
        <v>3,0*</v>
      </c>
      <c r="H401" s="2">
        <f>IF(M401&gt;0,1,0)</f>
        <v>0</v>
      </c>
      <c r="I401" s="2">
        <f>IF(F401="",E401,E401+0.1)</f>
        <v>3.1</v>
      </c>
      <c r="J401" s="12"/>
      <c r="K401" s="18" t="str">
        <f>IF(M401 &gt; 0, K400+1, "n/a")</f>
        <v>n/a</v>
      </c>
      <c r="L401" s="11" t="str">
        <f>IF(V401=0," ",IF(V401-K401=0," ",V401-K401))</f>
        <v xml:space="preserve"> </v>
      </c>
      <c r="M401" s="27">
        <f>U401</f>
        <v>0</v>
      </c>
      <c r="N401" s="13">
        <f>M401-X401</f>
        <v>0</v>
      </c>
      <c r="O401" s="14" t="str">
        <f>IF(SUMIF(T401:U401,"&lt;0")&lt;&gt;0,SUMIF(T401:U401,"&lt;0")*(-1)," ")</f>
        <v xml:space="preserve"> </v>
      </c>
      <c r="P401" s="15">
        <f>AB401+AD401+AF401+AH401+AJ401+AL401+AN401+AP401+AR401+AT401+AV401+AX401+AZ401+BB401+BD401+BF401+BH401+BJ401+BL401+BN401+BP401+BR401+BT401+BV401+BX401+BZ401+CB401+CD401+CF401+CH401+CJ401+CL401+CN401+CP401+CR401+CT401+CV401+CX401+CZ401+DB401+DD401+DF401+DH401+DJ401+DL401+DN401+DP401+DR401+DT401+DV401+DX401+DZ401+EB401+ED401+EF401+EH401+EJ401+EL401+EN401+EP401+ER401+ET401+EV401+EX401+EZ401+FB401+FD401+FF401+FH401+FJ401+FL401+FN401+FP401+FR401+FT401+FV401+FX401+FZ401+GB401+GD401+GF401</f>
        <v>0</v>
      </c>
      <c r="Q401" s="99">
        <f>P401-GO401</f>
        <v>0</v>
      </c>
      <c r="R401" s="102">
        <f>ROUNDUP(COUNTIF(T401:U401,"&gt; 0")/2,0)</f>
        <v>0</v>
      </c>
      <c r="S401" s="17" t="str">
        <f>IF(R401=0,"-",IF(R401-X401&gt;8,M401/(8+X401),M401/R401))</f>
        <v>-</v>
      </c>
      <c r="T401" s="102" t="str">
        <f>IFERROR(VLOOKUP(D401,'Ласт турнир'!A$2:C$129,2,FALSE),"")</f>
        <v/>
      </c>
      <c r="U401" s="14">
        <f>IFERROR(VLOOKUP(D401,'Ласт турнир'!A$2:C$129,3,FALSE),0)</f>
        <v>0</v>
      </c>
      <c r="V401" s="176"/>
      <c r="W401" s="177" t="str">
        <f>IF(GP401=0," ",IF(GP401-V401=0," ",GP401-V401))</f>
        <v xml:space="preserve"> </v>
      </c>
      <c r="X401" s="178"/>
    </row>
    <row r="402" spans="3:24" x14ac:dyDescent="0.25">
      <c r="C402" s="168">
        <f>C401+1</f>
        <v>321</v>
      </c>
      <c r="D402" s="3" t="s">
        <v>240</v>
      </c>
      <c r="E402" s="7">
        <v>3</v>
      </c>
      <c r="F402" s="26" t="s">
        <v>808</v>
      </c>
      <c r="G402" s="29" t="str">
        <f>TEXT(E402,"0,0") &amp; F402</f>
        <v>3,0*</v>
      </c>
      <c r="H402" s="2">
        <f>IF(M402&gt;0,1,0)</f>
        <v>0</v>
      </c>
      <c r="I402" s="2">
        <f>IF(F402="",E402,E402+0.1)</f>
        <v>3.1</v>
      </c>
      <c r="J402" s="12"/>
      <c r="K402" s="18" t="str">
        <f>IF(M402 &gt; 0, K401+1, "n/a")</f>
        <v>n/a</v>
      </c>
      <c r="L402" s="11" t="str">
        <f>IF(V402=0," ",IF(V402-K402=0," ",V402-K402))</f>
        <v xml:space="preserve"> </v>
      </c>
      <c r="M402" s="27">
        <f>U402</f>
        <v>0</v>
      </c>
      <c r="N402" s="13">
        <f>M402-X402</f>
        <v>0</v>
      </c>
      <c r="O402" s="14" t="str">
        <f>IF(SUMIF(T402:U402,"&lt;0")&lt;&gt;0,SUMIF(T402:U402,"&lt;0")*(-1)," ")</f>
        <v xml:space="preserve"> </v>
      </c>
      <c r="P402" s="15">
        <f>AB402+AD402+AF402+AH402+AJ402+AL402+AN402+AP402+AR402+AT402+AV402+AX402+AZ402+BB402+BD402+BF402+BH402+BJ402+BL402+BN402+BP402+BR402+BT402+BV402+BX402+BZ402+CB402+CD402+CF402+CH402+CJ402+CL402+CN402+CP402+CR402+CT402+CV402+CX402+CZ402+DB402+DD402+DF402+DH402+DJ402+DL402+DN402+DP402+DR402+DT402+DV402+DX402+DZ402+EB402+ED402+EF402+EH402+EJ402+EL402+EN402+EP402+ER402+ET402+EV402+EX402+EZ402+FB402+FD402+FF402+FH402+FJ402+FL402+FN402+FP402+FR402+FT402+FV402+FX402+FZ402+GB402+GD402+GF402</f>
        <v>0</v>
      </c>
      <c r="Q402" s="99">
        <f>P402-GO402</f>
        <v>0</v>
      </c>
      <c r="R402" s="102">
        <f>ROUNDUP(COUNTIF(T402:U402,"&gt; 0")/2,0)</f>
        <v>0</v>
      </c>
      <c r="S402" s="17" t="str">
        <f>IF(R402=0,"-",IF(R402-X402&gt;8,M402/(8+X402),M402/R402))</f>
        <v>-</v>
      </c>
      <c r="T402" s="102" t="str">
        <f>IFERROR(VLOOKUP(D402,'Ласт турнир'!A$2:C$129,2,FALSE),"")</f>
        <v/>
      </c>
      <c r="U402" s="14">
        <f>IFERROR(VLOOKUP(D402,'Ласт турнир'!A$2:C$129,3,FALSE),0)</f>
        <v>0</v>
      </c>
      <c r="V402" s="176"/>
      <c r="W402" s="177" t="str">
        <f>IF(GP402=0," ",IF(GP402-V402=0," ",GP402-V402))</f>
        <v xml:space="preserve"> </v>
      </c>
      <c r="X402" s="178"/>
    </row>
    <row r="403" spans="3:24" x14ac:dyDescent="0.25">
      <c r="C403" s="168">
        <f>C402+1</f>
        <v>322</v>
      </c>
      <c r="D403" s="3" t="s">
        <v>336</v>
      </c>
      <c r="E403" s="7">
        <v>3</v>
      </c>
      <c r="F403" s="26" t="s">
        <v>808</v>
      </c>
      <c r="G403" s="29" t="str">
        <f>TEXT(E403,"0,0") &amp; F403</f>
        <v>3,0*</v>
      </c>
      <c r="H403" s="2">
        <f>IF(M403&gt;0,1,0)</f>
        <v>0</v>
      </c>
      <c r="I403" s="2">
        <f>IF(F403="",E403,E403+0.1)</f>
        <v>3.1</v>
      </c>
      <c r="J403" s="12"/>
      <c r="K403" s="18" t="str">
        <f>IF(M403 &gt; 0, K402+1, "n/a")</f>
        <v>n/a</v>
      </c>
      <c r="L403" s="11" t="str">
        <f>IF(V403=0," ",IF(V403-K403=0," ",V403-K403))</f>
        <v xml:space="preserve"> </v>
      </c>
      <c r="M403" s="27">
        <f>U403</f>
        <v>0</v>
      </c>
      <c r="N403" s="13">
        <f>M403-X403</f>
        <v>0</v>
      </c>
      <c r="O403" s="14" t="str">
        <f>IF(SUMIF(T403:U403,"&lt;0")&lt;&gt;0,SUMIF(T403:U403,"&lt;0")*(-1)," ")</f>
        <v xml:space="preserve"> </v>
      </c>
      <c r="P403" s="15">
        <f>AB403+AD403+AF403+AH403+AJ403+AL403+AN403+AP403+AR403+AT403+AV403+AX403+AZ403+BB403+BD403+BF403+BH403+BJ403+BL403+BN403+BP403+BR403+BT403+BV403+BX403+BZ403+CB403+CD403+CF403+CH403+CJ403+CL403+CN403+CP403+CR403+CT403+CV403+CX403+CZ403+DB403+DD403+DF403+DH403+DJ403+DL403+DN403+DP403+DR403+DT403+DV403+DX403+DZ403+EB403+ED403+EF403+EH403+EJ403+EL403+EN403+EP403+ER403+ET403+EV403+EX403+EZ403+FB403+FD403+FF403+FH403+FJ403+FL403+FN403+FP403+FR403+FT403+FV403+FX403+FZ403+GB403+GD403+GF403</f>
        <v>0</v>
      </c>
      <c r="Q403" s="99">
        <f>P403-GO403</f>
        <v>0</v>
      </c>
      <c r="R403" s="102">
        <f>ROUNDUP(COUNTIF(T403:U403,"&gt; 0")/2,0)</f>
        <v>0</v>
      </c>
      <c r="S403" s="17" t="str">
        <f>IF(R403=0,"-",IF(R403-X403&gt;8,M403/(8+X403),M403/R403))</f>
        <v>-</v>
      </c>
      <c r="T403" s="102" t="str">
        <f>IFERROR(VLOOKUP(D403,'Ласт турнир'!A$2:C$129,2,FALSE),"")</f>
        <v/>
      </c>
      <c r="U403" s="14">
        <f>IFERROR(VLOOKUP(D403,'Ласт турнир'!A$2:C$129,3,FALSE),0)</f>
        <v>0</v>
      </c>
      <c r="V403" s="176"/>
      <c r="W403" s="177" t="str">
        <f>IF(GP403=0," ",IF(GP403-V403=0," ",GP403-V403))</f>
        <v xml:space="preserve"> </v>
      </c>
      <c r="X403" s="178"/>
    </row>
    <row r="404" spans="3:24" x14ac:dyDescent="0.25">
      <c r="C404" s="168">
        <f>C403+1</f>
        <v>323</v>
      </c>
      <c r="D404" s="3" t="s">
        <v>405</v>
      </c>
      <c r="E404" s="7">
        <v>3</v>
      </c>
      <c r="F404" s="26" t="s">
        <v>808</v>
      </c>
      <c r="G404" s="29" t="str">
        <f>TEXT(E404,"0,0") &amp; F404</f>
        <v>3,0*</v>
      </c>
      <c r="H404" s="2">
        <f>IF(M404&gt;0,1,0)</f>
        <v>0</v>
      </c>
      <c r="I404" s="2">
        <f>IF(F404="",E404,E404+0.1)</f>
        <v>3.1</v>
      </c>
      <c r="J404" s="12"/>
      <c r="K404" s="18" t="str">
        <f>IF(M404 &gt; 0, K403+1, "n/a")</f>
        <v>n/a</v>
      </c>
      <c r="L404" s="11" t="str">
        <f>IF(V404=0," ",IF(V404-K404=0," ",V404-K404))</f>
        <v xml:space="preserve"> </v>
      </c>
      <c r="M404" s="27">
        <f>U404</f>
        <v>0</v>
      </c>
      <c r="N404" s="13">
        <f>M404-X404</f>
        <v>0</v>
      </c>
      <c r="O404" s="14" t="str">
        <f>IF(SUMIF(T404:U404,"&lt;0")&lt;&gt;0,SUMIF(T404:U404,"&lt;0")*(-1)," ")</f>
        <v xml:space="preserve"> </v>
      </c>
      <c r="P404" s="15">
        <f>AB404+AD404+AF404+AH404+AJ404+AL404+AN404+AP404+AR404+AT404+AV404+AX404+AZ404+BB404+BD404+BF404+BH404+BJ404+BL404+BN404+BP404+BR404+BT404+BV404+BX404+BZ404+CB404+CD404+CF404+CH404+CJ404+CL404+CN404+CP404+CR404+CT404+CV404+CX404+CZ404+DB404+DD404+DF404+DH404+DJ404+DL404+DN404+DP404+DR404+DT404+DV404+DX404+DZ404+EB404+ED404+EF404+EH404+EJ404+EL404+EN404+EP404+ER404+ET404+EV404+EX404+EZ404+FB404+FD404+FF404+FH404+FJ404+FL404+FN404+FP404+FR404+FT404+FV404+FX404+FZ404+GB404+GD404+GF404</f>
        <v>0</v>
      </c>
      <c r="Q404" s="99">
        <f>P404-GO404</f>
        <v>0</v>
      </c>
      <c r="R404" s="102">
        <f>ROUNDUP(COUNTIF(T404:U404,"&gt; 0")/2,0)</f>
        <v>0</v>
      </c>
      <c r="S404" s="17" t="str">
        <f>IF(R404=0,"-",IF(R404-X404&gt;8,M404/(8+X404),M404/R404))</f>
        <v>-</v>
      </c>
      <c r="T404" s="102" t="str">
        <f>IFERROR(VLOOKUP(D404,'Ласт турнир'!A$2:C$129,2,FALSE),"")</f>
        <v/>
      </c>
      <c r="U404" s="14">
        <f>IFERROR(VLOOKUP(D404,'Ласт турнир'!A$2:C$129,3,FALSE),0)</f>
        <v>0</v>
      </c>
      <c r="V404" s="176"/>
      <c r="W404" s="177" t="str">
        <f>IF(GP404=0," ",IF(GP404-V404=0," ",GP404-V404))</f>
        <v xml:space="preserve"> </v>
      </c>
      <c r="X404" s="178"/>
    </row>
    <row r="405" spans="3:24" x14ac:dyDescent="0.25">
      <c r="C405" s="168">
        <f>C404+1</f>
        <v>324</v>
      </c>
      <c r="D405" s="3" t="s">
        <v>760</v>
      </c>
      <c r="E405" s="7">
        <v>3</v>
      </c>
      <c r="F405" s="26" t="s">
        <v>808</v>
      </c>
      <c r="G405" s="29" t="str">
        <f>TEXT(E405,"0,0") &amp; F405</f>
        <v>3,0*</v>
      </c>
      <c r="H405" s="2">
        <f>IF(M405&gt;0,1,0)</f>
        <v>0</v>
      </c>
      <c r="I405" s="2">
        <f>IF(F405="",E405,E405+0.1)</f>
        <v>3.1</v>
      </c>
      <c r="J405" s="12"/>
      <c r="K405" s="18" t="str">
        <f>IF(M405 &gt; 0, K404+1, "n/a")</f>
        <v>n/a</v>
      </c>
      <c r="L405" s="11" t="str">
        <f>IF(V405=0," ",IF(V405-K405=0," ",V405-K405))</f>
        <v xml:space="preserve"> </v>
      </c>
      <c r="M405" s="27">
        <f>U405</f>
        <v>0</v>
      </c>
      <c r="N405" s="13">
        <f>M405-X405</f>
        <v>0</v>
      </c>
      <c r="O405" s="14" t="str">
        <f>IF(SUMIF(T405:U405,"&lt;0")&lt;&gt;0,SUMIF(T405:U405,"&lt;0")*(-1)," ")</f>
        <v xml:space="preserve"> </v>
      </c>
      <c r="P405" s="15">
        <f>AB405+AD405+AF405+AH405+AJ405+AL405+AN405+AP405+AR405+AT405+AV405+AX405+AZ405+BB405+BD405+BF405+BH405+BJ405+BL405+BN405+BP405+BR405+BT405+BV405+BX405+BZ405+CB405+CD405+CF405+CH405+CJ405+CL405+CN405+CP405+CR405+CT405+CV405+CX405+CZ405+DB405+DD405+DF405+DH405+DJ405+DL405+DN405+DP405+DR405+DT405+DV405+DX405+DZ405+EB405+ED405+EF405+EH405+EJ405+EL405+EN405+EP405+ER405+ET405+EV405+EX405+EZ405+FB405+FD405+FF405+FH405+FJ405+FL405+FN405+FP405+FR405+FT405+FV405+FX405+FZ405+GB405+GD405+GF405</f>
        <v>0</v>
      </c>
      <c r="Q405" s="99">
        <f>P405-GO405</f>
        <v>0</v>
      </c>
      <c r="R405" s="102">
        <f>ROUNDUP(COUNTIF(T405:U405,"&gt; 0")/2,0)</f>
        <v>0</v>
      </c>
      <c r="S405" s="17" t="str">
        <f>IF(R405=0,"-",IF(R405-X405&gt;8,M405/(8+X405),M405/R405))</f>
        <v>-</v>
      </c>
      <c r="T405" s="102" t="str">
        <f>IFERROR(VLOOKUP(D405,'Ласт турнир'!A$2:C$129,2,FALSE),"")</f>
        <v/>
      </c>
      <c r="U405" s="14">
        <f>IFERROR(VLOOKUP(D405,'Ласт турнир'!A$2:C$129,3,FALSE),0)</f>
        <v>0</v>
      </c>
      <c r="V405" s="176"/>
      <c r="W405" s="177" t="str">
        <f>IF(GP405=0," ",IF(GP405-V405=0," ",GP405-V405))</f>
        <v xml:space="preserve"> </v>
      </c>
      <c r="X405" s="178"/>
    </row>
    <row r="406" spans="3:24" x14ac:dyDescent="0.25">
      <c r="C406" s="168">
        <f>C405+1</f>
        <v>325</v>
      </c>
      <c r="D406" s="3" t="s">
        <v>350</v>
      </c>
      <c r="E406" s="7">
        <v>3</v>
      </c>
      <c r="F406" s="26" t="s">
        <v>808</v>
      </c>
      <c r="G406" s="29" t="str">
        <f>TEXT(E406,"0,0") &amp; F406</f>
        <v>3,0*</v>
      </c>
      <c r="H406" s="2">
        <f>IF(M406&gt;0,1,0)</f>
        <v>0</v>
      </c>
      <c r="I406" s="2">
        <f>IF(F406="",E406,E406+0.1)</f>
        <v>3.1</v>
      </c>
      <c r="J406" s="12"/>
      <c r="K406" s="18" t="str">
        <f>IF(M406 &gt; 0, K405+1, "n/a")</f>
        <v>n/a</v>
      </c>
      <c r="L406" s="11" t="str">
        <f>IF(V406=0," ",IF(V406-K406=0," ",V406-K406))</f>
        <v xml:space="preserve"> </v>
      </c>
      <c r="M406" s="27">
        <f>U406</f>
        <v>0</v>
      </c>
      <c r="N406" s="13">
        <f>M406-X406</f>
        <v>0</v>
      </c>
      <c r="O406" s="14" t="str">
        <f>IF(SUMIF(T406:U406,"&lt;0")&lt;&gt;0,SUMIF(T406:U406,"&lt;0")*(-1)," ")</f>
        <v xml:space="preserve"> </v>
      </c>
      <c r="P406" s="15">
        <f>AB406+AD406+AF406+AH406+AJ406+AL406+AN406+AP406+AR406+AT406+AV406+AX406+AZ406+BB406+BD406+BF406+BH406+BJ406+BL406+BN406+BP406+BR406+BT406+BV406+BX406+BZ406+CB406+CD406+CF406+CH406+CJ406+CL406+CN406+CP406+CR406+CT406+CV406+CX406+CZ406+DB406+DD406+DF406+DH406+DJ406+DL406+DN406+DP406+DR406+DT406+DV406+DX406+DZ406+EB406+ED406+EF406+EH406+EJ406+EL406+EN406+EP406+ER406+ET406+EV406+EX406+EZ406+FB406+FD406+FF406+FH406+FJ406+FL406+FN406+FP406+FR406+FT406+FV406+FX406+FZ406+GB406+GD406+GF406</f>
        <v>0</v>
      </c>
      <c r="Q406" s="99">
        <f>P406-GO406</f>
        <v>0</v>
      </c>
      <c r="R406" s="102">
        <f>ROUNDUP(COUNTIF(T406:U406,"&gt; 0")/2,0)</f>
        <v>0</v>
      </c>
      <c r="S406" s="17" t="str">
        <f>IF(R406=0,"-",IF(R406-X406&gt;8,M406/(8+X406),M406/R406))</f>
        <v>-</v>
      </c>
      <c r="T406" s="102" t="str">
        <f>IFERROR(VLOOKUP(D406,'Ласт турнир'!A$2:C$129,2,FALSE),"")</f>
        <v/>
      </c>
      <c r="U406" s="14">
        <f>IFERROR(VLOOKUP(D406,'Ласт турнир'!A$2:C$129,3,FALSE),0)</f>
        <v>0</v>
      </c>
      <c r="V406" s="176"/>
      <c r="W406" s="177" t="str">
        <f>IF(GP406=0," ",IF(GP406-V406=0," ",GP406-V406))</f>
        <v xml:space="preserve"> </v>
      </c>
      <c r="X406" s="178"/>
    </row>
    <row r="407" spans="3:24" x14ac:dyDescent="0.25">
      <c r="C407" s="168">
        <f>C406+1</f>
        <v>326</v>
      </c>
      <c r="D407" s="3" t="s">
        <v>513</v>
      </c>
      <c r="E407" s="7">
        <v>3</v>
      </c>
      <c r="F407" s="26" t="s">
        <v>807</v>
      </c>
      <c r="G407" s="29" t="str">
        <f>TEXT(E407,"0,0") &amp; F407</f>
        <v>3,0</v>
      </c>
      <c r="H407" s="2">
        <f>IF(M407&gt;0,1,0)</f>
        <v>0</v>
      </c>
      <c r="I407" s="2">
        <f>IF(F407="",E407,E407+0.1)</f>
        <v>3</v>
      </c>
      <c r="J407" s="12"/>
      <c r="K407" s="18" t="str">
        <f>IF(M407 &gt; 0, K406+1, "n/a")</f>
        <v>n/a</v>
      </c>
      <c r="L407" s="11" t="str">
        <f>IF(V407=0," ",IF(V407-K407=0," ",V407-K407))</f>
        <v xml:space="preserve"> </v>
      </c>
      <c r="M407" s="27">
        <f>U407</f>
        <v>0</v>
      </c>
      <c r="N407" s="13">
        <f>M407-X407</f>
        <v>0</v>
      </c>
      <c r="O407" s="14" t="str">
        <f>IF(SUMIF(T407:U407,"&lt;0")&lt;&gt;0,SUMIF(T407:U407,"&lt;0")*(-1)," ")</f>
        <v xml:space="preserve"> </v>
      </c>
      <c r="P407" s="15">
        <f>AB407+AD407+AF407+AH407+AJ407+AL407+AN407+AP407+AR407+AT407+AV407+AX407+AZ407+BB407+BD407+BF407+BH407+BJ407+BL407+BN407+BP407+BR407+BT407+BV407+BX407+BZ407+CB407+CD407+CF407+CH407+CJ407+CL407+CN407+CP407+CR407+CT407+CV407+CX407+CZ407+DB407+DD407+DF407+DH407+DJ407+DL407+DN407+DP407+DR407+DT407+DV407+DX407+DZ407+EB407+ED407+EF407+EH407+EJ407+EL407+EN407+EP407+ER407+ET407+EV407+EX407+EZ407+FB407+FD407+FF407+FH407+FJ407+FL407+FN407+FP407+FR407+FT407+FV407+FX407+FZ407+GB407+GD407+GF407</f>
        <v>0</v>
      </c>
      <c r="Q407" s="99">
        <f>P407-GO407</f>
        <v>0</v>
      </c>
      <c r="R407" s="102">
        <f>ROUNDUP(COUNTIF(T407:U407,"&gt; 0")/2,0)</f>
        <v>0</v>
      </c>
      <c r="S407" s="17" t="str">
        <f>IF(R407=0,"-",IF(R407-X407&gt;8,M407/(8+X407),M407/R407))</f>
        <v>-</v>
      </c>
      <c r="T407" s="102" t="str">
        <f>IFERROR(VLOOKUP(D407,'Ласт турнир'!A$2:C$129,2,FALSE),"")</f>
        <v/>
      </c>
      <c r="U407" s="14">
        <f>IFERROR(VLOOKUP(D407,'Ласт турнир'!A$2:C$129,3,FALSE),0)</f>
        <v>0</v>
      </c>
      <c r="V407" s="176"/>
      <c r="W407" s="177" t="str">
        <f>IF(GP407=0," ",IF(GP407-V407=0," ",GP407-V407))</f>
        <v xml:space="preserve"> </v>
      </c>
      <c r="X407" s="178"/>
    </row>
    <row r="408" spans="3:24" x14ac:dyDescent="0.25">
      <c r="C408" s="168">
        <f>C407+1</f>
        <v>327</v>
      </c>
      <c r="D408" s="3" t="s">
        <v>471</v>
      </c>
      <c r="E408" s="7">
        <v>3</v>
      </c>
      <c r="F408" s="26" t="s">
        <v>807</v>
      </c>
      <c r="G408" s="29" t="str">
        <f>TEXT(E408,"0,0") &amp; F408</f>
        <v>3,0</v>
      </c>
      <c r="H408" s="2">
        <f>IF(M408&gt;0,1,0)</f>
        <v>0</v>
      </c>
      <c r="I408" s="2">
        <f>IF(F408="",E408,E408+0.1)</f>
        <v>3</v>
      </c>
      <c r="J408" s="12"/>
      <c r="K408" s="18" t="str">
        <f>IF(M408 &gt; 0, K407+1, "n/a")</f>
        <v>n/a</v>
      </c>
      <c r="L408" s="11" t="str">
        <f>IF(V408=0," ",IF(V408-K408=0," ",V408-K408))</f>
        <v xml:space="preserve"> </v>
      </c>
      <c r="M408" s="27">
        <f>U408</f>
        <v>0</v>
      </c>
      <c r="N408" s="13">
        <f>M408-X408</f>
        <v>0</v>
      </c>
      <c r="O408" s="14" t="str">
        <f>IF(SUMIF(T408:U408,"&lt;0")&lt;&gt;0,SUMIF(T408:U408,"&lt;0")*(-1)," ")</f>
        <v xml:space="preserve"> </v>
      </c>
      <c r="P408" s="15">
        <f>AB408+AD408+AF408+AH408+AJ408+AL408+AN408+AP408+AR408+AT408+AV408+AX408+AZ408+BB408+BD408+BF408+BH408+BJ408+BL408+BN408+BP408+BR408+BT408+BV408+BX408+BZ408+CB408+CD408+CF408+CH408+CJ408+CL408+CN408+CP408+CR408+CT408+CV408+CX408+CZ408+DB408+DD408+DF408+DH408+DJ408+DL408+DN408+DP408+DR408+DT408+DV408+DX408+DZ408+EB408+ED408+EF408+EH408+EJ408+EL408+EN408+EP408+ER408+ET408+EV408+EX408+EZ408+FB408+FD408+FF408+FH408+FJ408+FL408+FN408+FP408+FR408+FT408+FV408+FX408+FZ408+GB408+GD408+GF408</f>
        <v>0</v>
      </c>
      <c r="Q408" s="99">
        <f>P408-GO408</f>
        <v>0</v>
      </c>
      <c r="R408" s="102">
        <f>ROUNDUP(COUNTIF(T408:U408,"&gt; 0")/2,0)</f>
        <v>0</v>
      </c>
      <c r="S408" s="17" t="str">
        <f>IF(R408=0,"-",IF(R408-X408&gt;8,M408/(8+X408),M408/R408))</f>
        <v>-</v>
      </c>
      <c r="T408" s="102" t="str">
        <f>IFERROR(VLOOKUP(D408,'Ласт турнир'!A$2:C$129,2,FALSE),"")</f>
        <v/>
      </c>
      <c r="U408" s="14">
        <f>IFERROR(VLOOKUP(D408,'Ласт турнир'!A$2:C$129,3,FALSE),0)</f>
        <v>0</v>
      </c>
      <c r="V408" s="176"/>
      <c r="W408" s="177" t="str">
        <f>IF(GP408=0," ",IF(GP408-V408=0," ",GP408-V408))</f>
        <v xml:space="preserve"> </v>
      </c>
      <c r="X408" s="178"/>
    </row>
    <row r="409" spans="3:24" x14ac:dyDescent="0.25">
      <c r="C409" s="168">
        <f>C408+1</f>
        <v>328</v>
      </c>
      <c r="D409" s="3" t="s">
        <v>483</v>
      </c>
      <c r="E409" s="7">
        <v>3</v>
      </c>
      <c r="F409" s="26" t="s">
        <v>807</v>
      </c>
      <c r="G409" s="29" t="str">
        <f>TEXT(E409,"0,0") &amp; F409</f>
        <v>3,0</v>
      </c>
      <c r="H409" s="2">
        <f>IF(M409&gt;0,1,0)</f>
        <v>0</v>
      </c>
      <c r="I409" s="2">
        <f>IF(F409="",E409,E409+0.1)</f>
        <v>3</v>
      </c>
      <c r="J409" s="12"/>
      <c r="K409" s="18" t="str">
        <f>IF(M409 &gt; 0, K408+1, "n/a")</f>
        <v>n/a</v>
      </c>
      <c r="L409" s="11" t="str">
        <f>IF(V409=0," ",IF(V409-K409=0," ",V409-K409))</f>
        <v xml:space="preserve"> </v>
      </c>
      <c r="M409" s="27">
        <f>U409</f>
        <v>0</v>
      </c>
      <c r="N409" s="13">
        <f>M409-X409</f>
        <v>0</v>
      </c>
      <c r="O409" s="14" t="str">
        <f>IF(SUMIF(T409:U409,"&lt;0")&lt;&gt;0,SUMIF(T409:U409,"&lt;0")*(-1)," ")</f>
        <v xml:space="preserve"> </v>
      </c>
      <c r="P409" s="15">
        <f>AB409+AD409+AF409+AH409+AJ409+AL409+AN409+AP409+AR409+AT409+AV409+AX409+AZ409+BB409+BD409+BF409+BH409+BJ409+BL409+BN409+BP409+BR409+BT409+BV409+BX409+BZ409+CB409+CD409+CF409+CH409+CJ409+CL409+CN409+CP409+CR409+CT409+CV409+CX409+CZ409+DB409+DD409+DF409+DH409+DJ409+DL409+DN409+DP409+DR409+DT409+DV409+DX409+DZ409+EB409+ED409+EF409+EH409+EJ409+EL409+EN409+EP409+ER409+ET409+EV409+EX409+EZ409+FB409+FD409+FF409+FH409+FJ409+FL409+FN409+FP409+FR409+FT409+FV409+FX409+FZ409+GB409+GD409+GF409</f>
        <v>0</v>
      </c>
      <c r="Q409" s="99">
        <f>P409-GO409</f>
        <v>0</v>
      </c>
      <c r="R409" s="102">
        <f>ROUNDUP(COUNTIF(T409:U409,"&gt; 0")/2,0)</f>
        <v>0</v>
      </c>
      <c r="S409" s="17" t="str">
        <f>IF(R409=0,"-",IF(R409-X409&gt;8,M409/(8+X409),M409/R409))</f>
        <v>-</v>
      </c>
      <c r="T409" s="102" t="str">
        <f>IFERROR(VLOOKUP(D409,'Ласт турнир'!A$2:C$129,2,FALSE),"")</f>
        <v/>
      </c>
      <c r="U409" s="14">
        <f>IFERROR(VLOOKUP(D409,'Ласт турнир'!A$2:C$129,3,FALSE),0)</f>
        <v>0</v>
      </c>
      <c r="V409" s="176"/>
      <c r="W409" s="177" t="str">
        <f>IF(GP409=0," ",IF(GP409-V409=0," ",GP409-V409))</f>
        <v xml:space="preserve"> </v>
      </c>
      <c r="X409" s="178"/>
    </row>
    <row r="410" spans="3:24" x14ac:dyDescent="0.25">
      <c r="C410" s="168">
        <f>C409+1</f>
        <v>329</v>
      </c>
      <c r="D410" s="3" t="s">
        <v>514</v>
      </c>
      <c r="E410" s="7">
        <v>3</v>
      </c>
      <c r="F410" s="26" t="s">
        <v>807</v>
      </c>
      <c r="G410" s="29" t="str">
        <f>TEXT(E410,"0,0") &amp; F410</f>
        <v>3,0</v>
      </c>
      <c r="H410" s="2">
        <f>IF(M410&gt;0,1,0)</f>
        <v>0</v>
      </c>
      <c r="I410" s="2">
        <f>IF(F410="",E410,E410+0.1)</f>
        <v>3</v>
      </c>
      <c r="J410" s="12"/>
      <c r="K410" s="18" t="str">
        <f>IF(M410 &gt; 0, K409+1, "n/a")</f>
        <v>n/a</v>
      </c>
      <c r="L410" s="11" t="str">
        <f>IF(V410=0," ",IF(V410-K410=0," ",V410-K410))</f>
        <v xml:space="preserve"> </v>
      </c>
      <c r="M410" s="27">
        <f>U410</f>
        <v>0</v>
      </c>
      <c r="N410" s="13">
        <f>M410-X410</f>
        <v>0</v>
      </c>
      <c r="O410" s="14" t="str">
        <f>IF(SUMIF(T410:U410,"&lt;0")&lt;&gt;0,SUMIF(T410:U410,"&lt;0")*(-1)," ")</f>
        <v xml:space="preserve"> </v>
      </c>
      <c r="P410" s="15">
        <f>AB410+AD410+AF410+AH410+AJ410+AL410+AN410+AP410+AR410+AT410+AV410+AX410+AZ410+BB410+BD410+BF410+BH410+BJ410+BL410+BN410+BP410+BR410+BT410+BV410+BX410+BZ410+CB410+CD410+CF410+CH410+CJ410+CL410+CN410+CP410+CR410+CT410+CV410+CX410+CZ410+DB410+DD410+DF410+DH410+DJ410+DL410+DN410+DP410+DR410+DT410+DV410+DX410+DZ410+EB410+ED410+EF410+EH410+EJ410+EL410+EN410+EP410+ER410+ET410+EV410+EX410+EZ410+FB410+FD410+FF410+FH410+FJ410+FL410+FN410+FP410+FR410+FT410+FV410+FX410+FZ410+GB410+GD410+GF410</f>
        <v>0</v>
      </c>
      <c r="Q410" s="99">
        <f>P410-GO410</f>
        <v>0</v>
      </c>
      <c r="R410" s="102">
        <f>ROUNDUP(COUNTIF(T410:U410,"&gt; 0")/2,0)</f>
        <v>0</v>
      </c>
      <c r="S410" s="17" t="str">
        <f>IF(R410=0,"-",IF(R410-X410&gt;8,M410/(8+X410),M410/R410))</f>
        <v>-</v>
      </c>
      <c r="T410" s="102" t="str">
        <f>IFERROR(VLOOKUP(D410,'Ласт турнир'!A$2:C$129,2,FALSE),"")</f>
        <v/>
      </c>
      <c r="U410" s="14">
        <f>IFERROR(VLOOKUP(D410,'Ласт турнир'!A$2:C$129,3,FALSE),0)</f>
        <v>0</v>
      </c>
      <c r="V410" s="176"/>
      <c r="W410" s="177" t="str">
        <f>IF(GP410=0," ",IF(GP410-V410=0," ",GP410-V410))</f>
        <v xml:space="preserve"> </v>
      </c>
      <c r="X410" s="178"/>
    </row>
    <row r="411" spans="3:24" x14ac:dyDescent="0.25">
      <c r="C411" s="168">
        <f>C410+1</f>
        <v>330</v>
      </c>
      <c r="D411" s="3" t="s">
        <v>507</v>
      </c>
      <c r="E411" s="7">
        <v>3</v>
      </c>
      <c r="F411" s="26" t="s">
        <v>807</v>
      </c>
      <c r="G411" s="29" t="str">
        <f>TEXT(E411,"0,0") &amp; F411</f>
        <v>3,0</v>
      </c>
      <c r="H411" s="2">
        <f>IF(M411&gt;0,1,0)</f>
        <v>0</v>
      </c>
      <c r="I411" s="2">
        <f>IF(F411="",E411,E411+0.1)</f>
        <v>3</v>
      </c>
      <c r="J411" s="12"/>
      <c r="K411" s="18" t="str">
        <f>IF(M411 &gt; 0, K410+1, "n/a")</f>
        <v>n/a</v>
      </c>
      <c r="L411" s="11" t="str">
        <f>IF(V411=0," ",IF(V411-K411=0," ",V411-K411))</f>
        <v xml:space="preserve"> </v>
      </c>
      <c r="M411" s="27">
        <f>U411</f>
        <v>0</v>
      </c>
      <c r="N411" s="13">
        <f>M411-X411</f>
        <v>0</v>
      </c>
      <c r="O411" s="14" t="str">
        <f>IF(SUMIF(T411:U411,"&lt;0")&lt;&gt;0,SUMIF(T411:U411,"&lt;0")*(-1)," ")</f>
        <v xml:space="preserve"> </v>
      </c>
      <c r="P411" s="15">
        <f>AB411+AD411+AF411+AH411+AJ411+AL411+AN411+AP411+AR411+AT411+AV411+AX411+AZ411+BB411+BD411+BF411+BH411+BJ411+BL411+BN411+BP411+BR411+BT411+BV411+BX411+BZ411+CB411+CD411+CF411+CH411+CJ411+CL411+CN411+CP411+CR411+CT411+CV411+CX411+CZ411+DB411+DD411+DF411+DH411+DJ411+DL411+DN411+DP411+DR411+DT411+DV411+DX411+DZ411+EB411+ED411+EF411+EH411+EJ411+EL411+EN411+EP411+ER411+ET411+EV411+EX411+EZ411+FB411+FD411+FF411+FH411+FJ411+FL411+FN411+FP411+FR411+FT411+FV411+FX411+FZ411+GB411+GD411+GF411</f>
        <v>0</v>
      </c>
      <c r="Q411" s="99">
        <f>P411-GO411</f>
        <v>0</v>
      </c>
      <c r="R411" s="102">
        <f>ROUNDUP(COUNTIF(T411:U411,"&gt; 0")/2,0)</f>
        <v>0</v>
      </c>
      <c r="S411" s="17" t="str">
        <f>IF(R411=0,"-",IF(R411-X411&gt;8,M411/(8+X411),M411/R411))</f>
        <v>-</v>
      </c>
      <c r="T411" s="102" t="str">
        <f>IFERROR(VLOOKUP(D411,'Ласт турнир'!A$2:C$129,2,FALSE),"")</f>
        <v/>
      </c>
      <c r="U411" s="14">
        <f>IFERROR(VLOOKUP(D411,'Ласт турнир'!A$2:C$129,3,FALSE),0)</f>
        <v>0</v>
      </c>
      <c r="V411" s="176"/>
      <c r="W411" s="177" t="str">
        <f>IF(GP411=0," ",IF(GP411-V411=0," ",GP411-V411))</f>
        <v xml:space="preserve"> </v>
      </c>
      <c r="X411" s="178"/>
    </row>
    <row r="412" spans="3:24" x14ac:dyDescent="0.25">
      <c r="C412" s="168">
        <f>C411+1</f>
        <v>331</v>
      </c>
      <c r="D412" s="3" t="s">
        <v>467</v>
      </c>
      <c r="E412" s="7">
        <v>3</v>
      </c>
      <c r="F412" s="26" t="s">
        <v>807</v>
      </c>
      <c r="G412" s="29" t="str">
        <f>TEXT(E412,"0,0") &amp; F412</f>
        <v>3,0</v>
      </c>
      <c r="H412" s="2">
        <f>IF(M412&gt;0,1,0)</f>
        <v>0</v>
      </c>
      <c r="I412" s="2">
        <f>IF(F412="",E412,E412+0.1)</f>
        <v>3</v>
      </c>
      <c r="J412" s="12"/>
      <c r="K412" s="18" t="str">
        <f>IF(M412 &gt; 0, K411+1, "n/a")</f>
        <v>n/a</v>
      </c>
      <c r="L412" s="11" t="str">
        <f>IF(V412=0," ",IF(V412-K412=0," ",V412-K412))</f>
        <v xml:space="preserve"> </v>
      </c>
      <c r="M412" s="27">
        <f>U412</f>
        <v>0</v>
      </c>
      <c r="N412" s="13">
        <f>M412-X412</f>
        <v>0</v>
      </c>
      <c r="O412" s="14" t="str">
        <f>IF(SUMIF(T412:U412,"&lt;0")&lt;&gt;0,SUMIF(T412:U412,"&lt;0")*(-1)," ")</f>
        <v xml:space="preserve"> </v>
      </c>
      <c r="P412" s="15">
        <f>AB412+AD412+AF412+AH412+AJ412+AL412+AN412+AP412+AR412+AT412+AV412+AX412+AZ412+BB412+BD412+BF412+BH412+BJ412+BL412+BN412+BP412+BR412+BT412+BV412+BX412+BZ412+CB412+CD412+CF412+CH412+CJ412+CL412+CN412+CP412+CR412+CT412+CV412+CX412+CZ412+DB412+DD412+DF412+DH412+DJ412+DL412+DN412+DP412+DR412+DT412+DV412+DX412+DZ412+EB412+ED412+EF412+EH412+EJ412+EL412+EN412+EP412+ER412+ET412+EV412+EX412+EZ412+FB412+FD412+FF412+FH412+FJ412+FL412+FN412+FP412+FR412+FT412+FV412+FX412+FZ412+GB412+GD412+GF412</f>
        <v>0</v>
      </c>
      <c r="Q412" s="99">
        <f>P412-GO412</f>
        <v>0</v>
      </c>
      <c r="R412" s="102">
        <f>ROUNDUP(COUNTIF(T412:U412,"&gt; 0")/2,0)</f>
        <v>0</v>
      </c>
      <c r="S412" s="17" t="str">
        <f>IF(R412=0,"-",IF(R412-X412&gt;8,M412/(8+X412),M412/R412))</f>
        <v>-</v>
      </c>
      <c r="T412" s="102" t="str">
        <f>IFERROR(VLOOKUP(D412,'Ласт турнир'!A$2:C$129,2,FALSE),"")</f>
        <v/>
      </c>
      <c r="U412" s="14">
        <f>IFERROR(VLOOKUP(D412,'Ласт турнир'!A$2:C$129,3,FALSE),0)</f>
        <v>0</v>
      </c>
      <c r="V412" s="176"/>
      <c r="W412" s="177" t="str">
        <f>IF(GP412=0," ",IF(GP412-V412=0," ",GP412-V412))</f>
        <v xml:space="preserve"> </v>
      </c>
      <c r="X412" s="178"/>
    </row>
    <row r="413" spans="3:24" x14ac:dyDescent="0.25">
      <c r="C413" s="168">
        <f>C412+1</f>
        <v>332</v>
      </c>
      <c r="D413" s="3" t="s">
        <v>467</v>
      </c>
      <c r="E413" s="7">
        <v>3</v>
      </c>
      <c r="F413" s="26" t="s">
        <v>807</v>
      </c>
      <c r="G413" s="29" t="str">
        <f>TEXT(E413,"0,0") &amp; F413</f>
        <v>3,0</v>
      </c>
      <c r="H413" s="2">
        <f>IF(M413&gt;0,1,0)</f>
        <v>0</v>
      </c>
      <c r="I413" s="2">
        <f>IF(F413="",E413,E413+0.1)</f>
        <v>3</v>
      </c>
      <c r="J413" s="12"/>
      <c r="K413" s="18" t="str">
        <f>IF(M413 &gt; 0, K412+1, "n/a")</f>
        <v>n/a</v>
      </c>
      <c r="L413" s="11" t="str">
        <f>IF(V413=0," ",IF(V413-K413=0," ",V413-K413))</f>
        <v xml:space="preserve"> </v>
      </c>
      <c r="M413" s="27">
        <f>U413</f>
        <v>0</v>
      </c>
      <c r="N413" s="13">
        <f>M413-X413</f>
        <v>0</v>
      </c>
      <c r="O413" s="14" t="str">
        <f>IF(SUMIF(T413:U413,"&lt;0")&lt;&gt;0,SUMIF(T413:U413,"&lt;0")*(-1)," ")</f>
        <v xml:space="preserve"> </v>
      </c>
      <c r="P413" s="15">
        <f>AB413+AD413+AF413+AH413+AJ413+AL413+AN413+AP413+AR413+AT413+AV413+AX413+AZ413+BB413+BD413+BF413+BH413+BJ413+BL413+BN413+BP413+BR413+BT413+BV413+BX413+BZ413+CB413+CD413+CF413+CH413+CJ413+CL413+CN413+CP413+CR413+CT413+CV413+CX413+CZ413+DB413+DD413+DF413+DH413+DJ413+DL413+DN413+DP413+DR413+DT413+DV413+DX413+DZ413+EB413+ED413+EF413+EH413+EJ413+EL413+EN413+EP413+ER413+ET413+EV413+EX413+EZ413+FB413+FD413+FF413+FH413+FJ413+FL413+FN413+FP413+FR413+FT413+FV413+FX413+FZ413+GB413+GD413+GF413</f>
        <v>0</v>
      </c>
      <c r="Q413" s="99">
        <f>P413-GO413</f>
        <v>0</v>
      </c>
      <c r="R413" s="102">
        <f>ROUNDUP(COUNTIF(T413:U413,"&gt; 0")/2,0)</f>
        <v>0</v>
      </c>
      <c r="S413" s="17" t="str">
        <f>IF(R413=0,"-",IF(R413-X413&gt;8,M413/(8+X413),M413/R413))</f>
        <v>-</v>
      </c>
      <c r="T413" s="102" t="str">
        <f>IFERROR(VLOOKUP(D413,'Ласт турнир'!A$2:C$129,2,FALSE),"")</f>
        <v/>
      </c>
      <c r="U413" s="14">
        <f>IFERROR(VLOOKUP(D413,'Ласт турнир'!A$2:C$129,3,FALSE),0)</f>
        <v>0</v>
      </c>
      <c r="V413" s="176"/>
      <c r="W413" s="177" t="str">
        <f>IF(GP413=0," ",IF(GP413-V413=0," ",GP413-V413))</f>
        <v xml:space="preserve"> </v>
      </c>
      <c r="X413" s="178"/>
    </row>
    <row r="414" spans="3:24" x14ac:dyDescent="0.25">
      <c r="C414" s="168">
        <f>C413+1</f>
        <v>333</v>
      </c>
      <c r="D414" s="3" t="s">
        <v>515</v>
      </c>
      <c r="E414" s="7">
        <v>3</v>
      </c>
      <c r="F414" s="26" t="s">
        <v>807</v>
      </c>
      <c r="G414" s="29" t="str">
        <f>TEXT(E414,"0,0") &amp; F414</f>
        <v>3,0</v>
      </c>
      <c r="H414" s="2">
        <f>IF(M414&gt;0,1,0)</f>
        <v>0</v>
      </c>
      <c r="I414" s="2">
        <f>IF(F414="",E414,E414+0.1)</f>
        <v>3</v>
      </c>
      <c r="J414" s="12"/>
      <c r="K414" s="18" t="str">
        <f>IF(M414 &gt; 0, K413+1, "n/a")</f>
        <v>n/a</v>
      </c>
      <c r="L414" s="11" t="str">
        <f>IF(V414=0," ",IF(V414-K414=0," ",V414-K414))</f>
        <v xml:space="preserve"> </v>
      </c>
      <c r="M414" s="27">
        <f>U414</f>
        <v>0</v>
      </c>
      <c r="N414" s="13">
        <f>M414-X414</f>
        <v>0</v>
      </c>
      <c r="O414" s="14" t="str">
        <f>IF(SUMIF(T414:U414,"&lt;0")&lt;&gt;0,SUMIF(T414:U414,"&lt;0")*(-1)," ")</f>
        <v xml:space="preserve"> </v>
      </c>
      <c r="P414" s="15">
        <f>AB414+AD414+AF414+AH414+AJ414+AL414+AN414+AP414+AR414+AT414+AV414+AX414+AZ414+BB414+BD414+BF414+BH414+BJ414+BL414+BN414+BP414+BR414+BT414+BV414+BX414+BZ414+CB414+CD414+CF414+CH414+CJ414+CL414+CN414+CP414+CR414+CT414+CV414+CX414+CZ414+DB414+DD414+DF414+DH414+DJ414+DL414+DN414+DP414+DR414+DT414+DV414+DX414+DZ414+EB414+ED414+EF414+EH414+EJ414+EL414+EN414+EP414+ER414+ET414+EV414+EX414+EZ414+FB414+FD414+FF414+FH414+FJ414+FL414+FN414+FP414+FR414+FT414+FV414+FX414+FZ414+GB414+GD414+GF414</f>
        <v>0</v>
      </c>
      <c r="Q414" s="99">
        <f>P414-GO414</f>
        <v>0</v>
      </c>
      <c r="R414" s="102">
        <f>ROUNDUP(COUNTIF(T414:U414,"&gt; 0")/2,0)</f>
        <v>0</v>
      </c>
      <c r="S414" s="17" t="str">
        <f>IF(R414=0,"-",IF(R414-X414&gt;8,M414/(8+X414),M414/R414))</f>
        <v>-</v>
      </c>
      <c r="T414" s="102" t="str">
        <f>IFERROR(VLOOKUP(D414,'Ласт турнир'!A$2:C$129,2,FALSE),"")</f>
        <v/>
      </c>
      <c r="U414" s="14">
        <f>IFERROR(VLOOKUP(D414,'Ласт турнир'!A$2:C$129,3,FALSE),0)</f>
        <v>0</v>
      </c>
      <c r="V414" s="176"/>
      <c r="W414" s="177" t="str">
        <f>IF(GP414=0," ",IF(GP414-V414=0," ",GP414-V414))</f>
        <v xml:space="preserve"> </v>
      </c>
      <c r="X414" s="178"/>
    </row>
    <row r="415" spans="3:24" x14ac:dyDescent="0.25">
      <c r="C415" s="168">
        <f>C414+1</f>
        <v>334</v>
      </c>
      <c r="D415" s="3" t="s">
        <v>516</v>
      </c>
      <c r="E415" s="7">
        <v>3</v>
      </c>
      <c r="F415" s="26" t="s">
        <v>807</v>
      </c>
      <c r="G415" s="29" t="str">
        <f>TEXT(E415,"0,0") &amp; F415</f>
        <v>3,0</v>
      </c>
      <c r="H415" s="2">
        <f>IF(M415&gt;0,1,0)</f>
        <v>0</v>
      </c>
      <c r="I415" s="2">
        <f>IF(F415="",E415,E415+0.1)</f>
        <v>3</v>
      </c>
      <c r="J415" s="12"/>
      <c r="K415" s="18" t="str">
        <f>IF(M415 &gt; 0, K414+1, "n/a")</f>
        <v>n/a</v>
      </c>
      <c r="L415" s="11" t="str">
        <f>IF(V415=0," ",IF(V415-K415=0," ",V415-K415))</f>
        <v xml:space="preserve"> </v>
      </c>
      <c r="M415" s="27">
        <f>U415</f>
        <v>0</v>
      </c>
      <c r="N415" s="13">
        <f>M415-X415</f>
        <v>0</v>
      </c>
      <c r="O415" s="14" t="str">
        <f>IF(SUMIF(T415:U415,"&lt;0")&lt;&gt;0,SUMIF(T415:U415,"&lt;0")*(-1)," ")</f>
        <v xml:space="preserve"> </v>
      </c>
      <c r="P415" s="15">
        <f>AB415+AD415+AF415+AH415+AJ415+AL415+AN415+AP415+AR415+AT415+AV415+AX415+AZ415+BB415+BD415+BF415+BH415+BJ415+BL415+BN415+BP415+BR415+BT415+BV415+BX415+BZ415+CB415+CD415+CF415+CH415+CJ415+CL415+CN415+CP415+CR415+CT415+CV415+CX415+CZ415+DB415+DD415+DF415+DH415+DJ415+DL415+DN415+DP415+DR415+DT415+DV415+DX415+DZ415+EB415+ED415+EF415+EH415+EJ415+EL415+EN415+EP415+ER415+ET415+EV415+EX415+EZ415+FB415+FD415+FF415+FH415+FJ415+FL415+FN415+FP415+FR415+FT415+FV415+FX415+FZ415+GB415+GD415+GF415</f>
        <v>0</v>
      </c>
      <c r="Q415" s="99">
        <f>P415-GO415</f>
        <v>0</v>
      </c>
      <c r="R415" s="102">
        <f>ROUNDUP(COUNTIF(T415:U415,"&gt; 0")/2,0)</f>
        <v>0</v>
      </c>
      <c r="S415" s="17" t="str">
        <f>IF(R415=0,"-",IF(R415-X415&gt;8,M415/(8+X415),M415/R415))</f>
        <v>-</v>
      </c>
      <c r="T415" s="102" t="str">
        <f>IFERROR(VLOOKUP(D415,'Ласт турнир'!A$2:C$129,2,FALSE),"")</f>
        <v/>
      </c>
      <c r="U415" s="14">
        <f>IFERROR(VLOOKUP(D415,'Ласт турнир'!A$2:C$129,3,FALSE),0)</f>
        <v>0</v>
      </c>
      <c r="V415" s="176"/>
      <c r="W415" s="177" t="str">
        <f>IF(GP415=0," ",IF(GP415-V415=0," ",GP415-V415))</f>
        <v xml:space="preserve"> </v>
      </c>
      <c r="X415" s="178"/>
    </row>
    <row r="416" spans="3:24" x14ac:dyDescent="0.25">
      <c r="C416" s="168">
        <f>C415+1</f>
        <v>335</v>
      </c>
      <c r="D416" s="3" t="s">
        <v>517</v>
      </c>
      <c r="E416" s="7">
        <v>3</v>
      </c>
      <c r="F416" s="26" t="s">
        <v>807</v>
      </c>
      <c r="G416" s="29" t="str">
        <f>TEXT(E416,"0,0") &amp; F416</f>
        <v>3,0</v>
      </c>
      <c r="H416" s="2">
        <f>IF(M416&gt;0,1,0)</f>
        <v>0</v>
      </c>
      <c r="I416" s="2">
        <f>IF(F416="",E416,E416+0.1)</f>
        <v>3</v>
      </c>
      <c r="J416" s="12"/>
      <c r="K416" s="18" t="str">
        <f>IF(M416 &gt; 0, K415+1, "n/a")</f>
        <v>n/a</v>
      </c>
      <c r="L416" s="11" t="str">
        <f>IF(V416=0," ",IF(V416-K416=0," ",V416-K416))</f>
        <v xml:space="preserve"> </v>
      </c>
      <c r="M416" s="27">
        <f>U416</f>
        <v>0</v>
      </c>
      <c r="N416" s="13">
        <f>M416-X416</f>
        <v>0</v>
      </c>
      <c r="O416" s="14" t="str">
        <f>IF(SUMIF(T416:U416,"&lt;0")&lt;&gt;0,SUMIF(T416:U416,"&lt;0")*(-1)," ")</f>
        <v xml:space="preserve"> </v>
      </c>
      <c r="P416" s="15">
        <f>AB416+AD416+AF416+AH416+AJ416+AL416+AN416+AP416+AR416+AT416+AV416+AX416+AZ416+BB416+BD416+BF416+BH416+BJ416+BL416+BN416+BP416+BR416+BT416+BV416+BX416+BZ416+CB416+CD416+CF416+CH416+CJ416+CL416+CN416+CP416+CR416+CT416+CV416+CX416+CZ416+DB416+DD416+DF416+DH416+DJ416+DL416+DN416+DP416+DR416+DT416+DV416+DX416+DZ416+EB416+ED416+EF416+EH416+EJ416+EL416+EN416+EP416+ER416+ET416+EV416+EX416+EZ416+FB416+FD416+FF416+FH416+FJ416+FL416+FN416+FP416+FR416+FT416+FV416+FX416+FZ416+GB416+GD416+GF416</f>
        <v>0</v>
      </c>
      <c r="Q416" s="99">
        <f>P416-GO416</f>
        <v>0</v>
      </c>
      <c r="R416" s="102">
        <f>ROUNDUP(COUNTIF(T416:U416,"&gt; 0")/2,0)</f>
        <v>0</v>
      </c>
      <c r="S416" s="17" t="str">
        <f>IF(R416=0,"-",IF(R416-X416&gt;8,M416/(8+X416),M416/R416))</f>
        <v>-</v>
      </c>
      <c r="T416" s="102" t="str">
        <f>IFERROR(VLOOKUP(D416,'Ласт турнир'!A$2:C$129,2,FALSE),"")</f>
        <v/>
      </c>
      <c r="U416" s="14">
        <f>IFERROR(VLOOKUP(D416,'Ласт турнир'!A$2:C$129,3,FALSE),0)</f>
        <v>0</v>
      </c>
      <c r="V416" s="176"/>
      <c r="W416" s="177" t="str">
        <f>IF(GP416=0," ",IF(GP416-V416=0," ",GP416-V416))</f>
        <v xml:space="preserve"> </v>
      </c>
      <c r="X416" s="178"/>
    </row>
    <row r="417" spans="3:24" x14ac:dyDescent="0.25">
      <c r="C417" s="168">
        <f>C416+1</f>
        <v>336</v>
      </c>
      <c r="D417" s="3" t="s">
        <v>518</v>
      </c>
      <c r="E417" s="7">
        <v>3</v>
      </c>
      <c r="F417" s="26" t="s">
        <v>807</v>
      </c>
      <c r="G417" s="29" t="str">
        <f>TEXT(E417,"0,0") &amp; F417</f>
        <v>3,0</v>
      </c>
      <c r="H417" s="2">
        <f>IF(M417&gt;0,1,0)</f>
        <v>0</v>
      </c>
      <c r="I417" s="2">
        <f>IF(F417="",E417,E417+0.1)</f>
        <v>3</v>
      </c>
      <c r="J417" s="12"/>
      <c r="K417" s="18" t="str">
        <f>IF(M417 &gt; 0, K416+1, "n/a")</f>
        <v>n/a</v>
      </c>
      <c r="L417" s="11" t="str">
        <f>IF(V417=0," ",IF(V417-K417=0," ",V417-K417))</f>
        <v xml:space="preserve"> </v>
      </c>
      <c r="M417" s="27">
        <f>U417</f>
        <v>0</v>
      </c>
      <c r="N417" s="13">
        <f>M417-X417</f>
        <v>0</v>
      </c>
      <c r="O417" s="14" t="str">
        <f>IF(SUMIF(T417:U417,"&lt;0")&lt;&gt;0,SUMIF(T417:U417,"&lt;0")*(-1)," ")</f>
        <v xml:space="preserve"> </v>
      </c>
      <c r="P417" s="15">
        <f>AB417+AD417+AF417+AH417+AJ417+AL417+AN417+AP417+AR417+AT417+AV417+AX417+AZ417+BB417+BD417+BF417+BH417+BJ417+BL417+BN417+BP417+BR417+BT417+BV417+BX417+BZ417+CB417+CD417+CF417+CH417+CJ417+CL417+CN417+CP417+CR417+CT417+CV417+CX417+CZ417+DB417+DD417+DF417+DH417+DJ417+DL417+DN417+DP417+DR417+DT417+DV417+DX417+DZ417+EB417+ED417+EF417+EH417+EJ417+EL417+EN417+EP417+ER417+ET417+EV417+EX417+EZ417+FB417+FD417+FF417+FH417+FJ417+FL417+FN417+FP417+FR417+FT417+FV417+FX417+FZ417+GB417+GD417+GF417</f>
        <v>0</v>
      </c>
      <c r="Q417" s="99">
        <f>P417-GO417</f>
        <v>0</v>
      </c>
      <c r="R417" s="102">
        <f>ROUNDUP(COUNTIF(T417:U417,"&gt; 0")/2,0)</f>
        <v>0</v>
      </c>
      <c r="S417" s="17" t="str">
        <f>IF(R417=0,"-",IF(R417-X417&gt;8,M417/(8+X417),M417/R417))</f>
        <v>-</v>
      </c>
      <c r="T417" s="102" t="str">
        <f>IFERROR(VLOOKUP(D417,'Ласт турнир'!A$2:C$129,2,FALSE),"")</f>
        <v/>
      </c>
      <c r="U417" s="14">
        <f>IFERROR(VLOOKUP(D417,'Ласт турнир'!A$2:C$129,3,FALSE),0)</f>
        <v>0</v>
      </c>
      <c r="V417" s="176"/>
      <c r="W417" s="177" t="str">
        <f>IF(GP417=0," ",IF(GP417-V417=0," ",GP417-V417))</f>
        <v xml:space="preserve"> </v>
      </c>
      <c r="X417" s="178"/>
    </row>
    <row r="418" spans="3:24" x14ac:dyDescent="0.25">
      <c r="C418" s="168">
        <f>C417+1</f>
        <v>337</v>
      </c>
      <c r="D418" s="3" t="s">
        <v>399</v>
      </c>
      <c r="E418" s="7">
        <v>3</v>
      </c>
      <c r="F418" s="26" t="s">
        <v>807</v>
      </c>
      <c r="G418" s="29" t="str">
        <f>TEXT(E418,"0,0") &amp; F418</f>
        <v>3,0</v>
      </c>
      <c r="H418" s="2">
        <f>IF(M418&gt;0,1,0)</f>
        <v>0</v>
      </c>
      <c r="I418" s="2">
        <f>IF(F418="",E418,E418+0.1)</f>
        <v>3</v>
      </c>
      <c r="J418" s="12"/>
      <c r="K418" s="18" t="str">
        <f>IF(M418 &gt; 0, K417+1, "n/a")</f>
        <v>n/a</v>
      </c>
      <c r="L418" s="11" t="str">
        <f>IF(V418=0," ",IF(V418-K418=0," ",V418-K418))</f>
        <v xml:space="preserve"> </v>
      </c>
      <c r="M418" s="27">
        <f>U418</f>
        <v>0</v>
      </c>
      <c r="N418" s="13">
        <f>M418-X418</f>
        <v>0</v>
      </c>
      <c r="O418" s="14" t="str">
        <f>IF(SUMIF(T418:U418,"&lt;0")&lt;&gt;0,SUMIF(T418:U418,"&lt;0")*(-1)," ")</f>
        <v xml:space="preserve"> </v>
      </c>
      <c r="P418" s="15">
        <f>AB418+AD418+AF418+AH418+AJ418+AL418+AN418+AP418+AR418+AT418+AV418+AX418+AZ418+BB418+BD418+BF418+BH418+BJ418+BL418+BN418+BP418+BR418+BT418+BV418+BX418+BZ418+CB418+CD418+CF418+CH418+CJ418+CL418+CN418+CP418+CR418+CT418+CV418+CX418+CZ418+DB418+DD418+DF418+DH418+DJ418+DL418+DN418+DP418+DR418+DT418+DV418+DX418+DZ418+EB418+ED418+EF418+EH418+EJ418+EL418+EN418+EP418+ER418+ET418+EV418+EX418+EZ418+FB418+FD418+FF418+FH418+FJ418+FL418+FN418+FP418+FR418+FT418+FV418+FX418+FZ418+GB418+GD418+GF418</f>
        <v>0</v>
      </c>
      <c r="Q418" s="99">
        <f>P418-GO418</f>
        <v>0</v>
      </c>
      <c r="R418" s="102">
        <f>ROUNDUP(COUNTIF(T418:U418,"&gt; 0")/2,0)</f>
        <v>0</v>
      </c>
      <c r="S418" s="17" t="str">
        <f>IF(R418=0,"-",IF(R418-X418&gt;8,M418/(8+X418),M418/R418))</f>
        <v>-</v>
      </c>
      <c r="T418" s="102" t="str">
        <f>IFERROR(VLOOKUP(D418,'Ласт турнир'!A$2:C$129,2,FALSE),"")</f>
        <v/>
      </c>
      <c r="U418" s="14">
        <f>IFERROR(VLOOKUP(D418,'Ласт турнир'!A$2:C$129,3,FALSE),0)</f>
        <v>0</v>
      </c>
      <c r="V418" s="176"/>
      <c r="W418" s="177" t="str">
        <f>IF(GP418=0," ",IF(GP418-V418=0," ",GP418-V418))</f>
        <v xml:space="preserve"> </v>
      </c>
      <c r="X418" s="178"/>
    </row>
    <row r="419" spans="3:24" x14ac:dyDescent="0.25">
      <c r="C419" s="168">
        <f>C418+1</f>
        <v>338</v>
      </c>
      <c r="D419" s="3" t="s">
        <v>369</v>
      </c>
      <c r="E419" s="7">
        <v>3</v>
      </c>
      <c r="F419" s="26" t="s">
        <v>807</v>
      </c>
      <c r="G419" s="29" t="str">
        <f>TEXT(E419,"0,0") &amp; F419</f>
        <v>3,0</v>
      </c>
      <c r="H419" s="2">
        <f>IF(M419&gt;0,1,0)</f>
        <v>0</v>
      </c>
      <c r="I419" s="2">
        <f>IF(F419="",E419,E419+0.1)</f>
        <v>3</v>
      </c>
      <c r="J419" s="12"/>
      <c r="K419" s="18" t="str">
        <f>IF(M419 &gt; 0, K418+1, "n/a")</f>
        <v>n/a</v>
      </c>
      <c r="L419" s="11" t="str">
        <f>IF(V419=0," ",IF(V419-K419=0," ",V419-K419))</f>
        <v xml:space="preserve"> </v>
      </c>
      <c r="M419" s="27">
        <f>U419</f>
        <v>0</v>
      </c>
      <c r="N419" s="13">
        <f>M419-X419</f>
        <v>0</v>
      </c>
      <c r="O419" s="14" t="str">
        <f>IF(SUMIF(T419:U419,"&lt;0")&lt;&gt;0,SUMIF(T419:U419,"&lt;0")*(-1)," ")</f>
        <v xml:space="preserve"> </v>
      </c>
      <c r="P419" s="15">
        <f>AB419+AD419+AF419+AH419+AJ419+AL419+AN419+AP419+AR419+AT419+AV419+AX419+AZ419+BB419+BD419+BF419+BH419+BJ419+BL419+BN419+BP419+BR419+BT419+BV419+BX419+BZ419+CB419+CD419+CF419+CH419+CJ419+CL419+CN419+CP419+CR419+CT419+CV419+CX419+CZ419+DB419+DD419+DF419+DH419+DJ419+DL419+DN419+DP419+DR419+DT419+DV419+DX419+DZ419+EB419+ED419+EF419+EH419+EJ419+EL419+EN419+EP419+ER419+ET419+EV419+EX419+EZ419+FB419+FD419+FF419+FH419+FJ419+FL419+FN419+FP419+FR419+FT419+FV419+FX419+FZ419+GB419+GD419+GF419</f>
        <v>0</v>
      </c>
      <c r="Q419" s="99">
        <f>P419-GO419</f>
        <v>0</v>
      </c>
      <c r="R419" s="102">
        <f>ROUNDUP(COUNTIF(T419:U419,"&gt; 0")/2,0)</f>
        <v>0</v>
      </c>
      <c r="S419" s="17" t="str">
        <f>IF(R419=0,"-",IF(R419-X419&gt;8,M419/(8+X419),M419/R419))</f>
        <v>-</v>
      </c>
      <c r="T419" s="102" t="str">
        <f>IFERROR(VLOOKUP(D419,'Ласт турнир'!A$2:C$129,2,FALSE),"")</f>
        <v/>
      </c>
      <c r="U419" s="14">
        <f>IFERROR(VLOOKUP(D419,'Ласт турнир'!A$2:C$129,3,FALSE),0)</f>
        <v>0</v>
      </c>
      <c r="V419" s="176"/>
      <c r="W419" s="177" t="str">
        <f>IF(GP419=0," ",IF(GP419-V419=0," ",GP419-V419))</f>
        <v xml:space="preserve"> </v>
      </c>
      <c r="X419" s="178"/>
    </row>
    <row r="420" spans="3:24" x14ac:dyDescent="0.25">
      <c r="C420" s="168">
        <f>C419+1</f>
        <v>339</v>
      </c>
      <c r="D420" s="3" t="s">
        <v>519</v>
      </c>
      <c r="E420" s="7">
        <v>3</v>
      </c>
      <c r="F420" s="26" t="s">
        <v>807</v>
      </c>
      <c r="G420" s="29" t="str">
        <f>TEXT(E420,"0,0") &amp; F420</f>
        <v>3,0</v>
      </c>
      <c r="H420" s="2">
        <f>IF(M420&gt;0,1,0)</f>
        <v>0</v>
      </c>
      <c r="I420" s="2">
        <f>IF(F420="",E420,E420+0.1)</f>
        <v>3</v>
      </c>
      <c r="J420" s="12"/>
      <c r="K420" s="18" t="str">
        <f>IF(M420 &gt; 0, K419+1, "n/a")</f>
        <v>n/a</v>
      </c>
      <c r="L420" s="11" t="str">
        <f>IF(V420=0," ",IF(V420-K420=0," ",V420-K420))</f>
        <v xml:space="preserve"> </v>
      </c>
      <c r="M420" s="27">
        <f>U420</f>
        <v>0</v>
      </c>
      <c r="N420" s="13">
        <f>M420-X420</f>
        <v>0</v>
      </c>
      <c r="O420" s="14" t="str">
        <f>IF(SUMIF(T420:U420,"&lt;0")&lt;&gt;0,SUMIF(T420:U420,"&lt;0")*(-1)," ")</f>
        <v xml:space="preserve"> </v>
      </c>
      <c r="P420" s="15">
        <f>AB420+AD420+AF420+AH420+AJ420+AL420+AN420+AP420+AR420+AT420+AV420+AX420+AZ420+BB420+BD420+BF420+BH420+BJ420+BL420+BN420+BP420+BR420+BT420+BV420+BX420+BZ420+CB420+CD420+CF420+CH420+CJ420+CL420+CN420+CP420+CR420+CT420+CV420+CX420+CZ420+DB420+DD420+DF420+DH420+DJ420+DL420+DN420+DP420+DR420+DT420+DV420+DX420+DZ420+EB420+ED420+EF420+EH420+EJ420+EL420+EN420+EP420+ER420+ET420+EV420+EX420+EZ420+FB420+FD420+FF420+FH420+FJ420+FL420+FN420+FP420+FR420+FT420+FV420+FX420+FZ420+GB420+GD420+GF420</f>
        <v>0</v>
      </c>
      <c r="Q420" s="99">
        <f>P420-GO420</f>
        <v>0</v>
      </c>
      <c r="R420" s="102">
        <f>ROUNDUP(COUNTIF(T420:U420,"&gt; 0")/2,0)</f>
        <v>0</v>
      </c>
      <c r="S420" s="17" t="str">
        <f>IF(R420=0,"-",IF(R420-X420&gt;8,M420/(8+X420),M420/R420))</f>
        <v>-</v>
      </c>
      <c r="T420" s="102" t="str">
        <f>IFERROR(VLOOKUP(D420,'Ласт турнир'!A$2:C$129,2,FALSE),"")</f>
        <v/>
      </c>
      <c r="U420" s="14">
        <f>IFERROR(VLOOKUP(D420,'Ласт турнир'!A$2:C$129,3,FALSE),0)</f>
        <v>0</v>
      </c>
      <c r="V420" s="176"/>
      <c r="W420" s="177" t="str">
        <f>IF(GP420=0," ",IF(GP420-V420=0," ",GP420-V420))</f>
        <v xml:space="preserve"> </v>
      </c>
      <c r="X420" s="178"/>
    </row>
    <row r="421" spans="3:24" x14ac:dyDescent="0.25">
      <c r="C421" s="168">
        <f>C420+1</f>
        <v>340</v>
      </c>
      <c r="D421" s="3" t="s">
        <v>362</v>
      </c>
      <c r="E421" s="7">
        <v>3</v>
      </c>
      <c r="F421" s="26" t="s">
        <v>807</v>
      </c>
      <c r="G421" s="29" t="str">
        <f>TEXT(E421,"0,0") &amp; F421</f>
        <v>3,0</v>
      </c>
      <c r="H421" s="2">
        <f>IF(M421&gt;0,1,0)</f>
        <v>0</v>
      </c>
      <c r="I421" s="2">
        <f>IF(F421="",E421,E421+0.1)</f>
        <v>3</v>
      </c>
      <c r="J421" s="12"/>
      <c r="K421" s="18" t="str">
        <f>IF(M421 &gt; 0, K420+1, "n/a")</f>
        <v>n/a</v>
      </c>
      <c r="L421" s="11" t="str">
        <f>IF(V421=0," ",IF(V421-K421=0," ",V421-K421))</f>
        <v xml:space="preserve"> </v>
      </c>
      <c r="M421" s="27">
        <f>U421</f>
        <v>0</v>
      </c>
      <c r="N421" s="13">
        <f>M421-X421</f>
        <v>0</v>
      </c>
      <c r="O421" s="14" t="str">
        <f>IF(SUMIF(T421:U421,"&lt;0")&lt;&gt;0,SUMIF(T421:U421,"&lt;0")*(-1)," ")</f>
        <v xml:space="preserve"> </v>
      </c>
      <c r="P421" s="15">
        <f>AB421+AD421+AF421+AH421+AJ421+AL421+AN421+AP421+AR421+AT421+AV421+AX421+AZ421+BB421+BD421+BF421+BH421+BJ421+BL421+BN421+BP421+BR421+BT421+BV421+BX421+BZ421+CB421+CD421+CF421+CH421+CJ421+CL421+CN421+CP421+CR421+CT421+CV421+CX421+CZ421+DB421+DD421+DF421+DH421+DJ421+DL421+DN421+DP421+DR421+DT421+DV421+DX421+DZ421+EB421+ED421+EF421+EH421+EJ421+EL421+EN421+EP421+ER421+ET421+EV421+EX421+EZ421+FB421+FD421+FF421+FH421+FJ421+FL421+FN421+FP421+FR421+FT421+FV421+FX421+FZ421+GB421+GD421+GF421</f>
        <v>0</v>
      </c>
      <c r="Q421" s="99">
        <f>P421-GO421</f>
        <v>0</v>
      </c>
      <c r="R421" s="102">
        <f>ROUNDUP(COUNTIF(T421:U421,"&gt; 0")/2,0)</f>
        <v>0</v>
      </c>
      <c r="S421" s="17" t="str">
        <f>IF(R421=0,"-",IF(R421-X421&gt;8,M421/(8+X421),M421/R421))</f>
        <v>-</v>
      </c>
      <c r="T421" s="102" t="str">
        <f>IFERROR(VLOOKUP(D421,'Ласт турнир'!A$2:C$129,2,FALSE),"")</f>
        <v/>
      </c>
      <c r="U421" s="14">
        <f>IFERROR(VLOOKUP(D421,'Ласт турнир'!A$2:C$129,3,FALSE),0)</f>
        <v>0</v>
      </c>
      <c r="V421" s="176"/>
      <c r="W421" s="177" t="str">
        <f>IF(GP421=0," ",IF(GP421-V421=0," ",GP421-V421))</f>
        <v xml:space="preserve"> </v>
      </c>
      <c r="X421" s="178"/>
    </row>
    <row r="422" spans="3:24" x14ac:dyDescent="0.25">
      <c r="C422" s="168">
        <f>C421+1</f>
        <v>341</v>
      </c>
      <c r="D422" s="3" t="s">
        <v>366</v>
      </c>
      <c r="E422" s="7">
        <v>3</v>
      </c>
      <c r="F422" s="26" t="s">
        <v>807</v>
      </c>
      <c r="G422" s="29" t="str">
        <f>TEXT(E422,"0,0") &amp; F422</f>
        <v>3,0</v>
      </c>
      <c r="H422" s="2">
        <f>IF(M422&gt;0,1,0)</f>
        <v>0</v>
      </c>
      <c r="I422" s="2">
        <f>IF(F422="",E422,E422+0.1)</f>
        <v>3</v>
      </c>
      <c r="J422" s="12"/>
      <c r="K422" s="18" t="str">
        <f>IF(M422 &gt; 0, K421+1, "n/a")</f>
        <v>n/a</v>
      </c>
      <c r="L422" s="11" t="str">
        <f t="shared" ref="L395:L458" si="3">IF(V422=0," ",IF(V422-K422=0," ",V422-K422))</f>
        <v xml:space="preserve"> </v>
      </c>
      <c r="M422" s="27">
        <f>U422</f>
        <v>0</v>
      </c>
      <c r="N422" s="13">
        <f>M422-X422</f>
        <v>0</v>
      </c>
      <c r="O422" s="14" t="str">
        <f>IF(SUMIF(T422:U422,"&lt;0")&lt;&gt;0,SUMIF(T422:U422,"&lt;0")*(-1)," ")</f>
        <v xml:space="preserve"> </v>
      </c>
      <c r="P422" s="15">
        <f>AB422+AD422+AF422+AH422+AJ422+AL422+AN422+AP422+AR422+AT422+AV422+AX422+AZ422+BB422+BD422+BF422+BH422+BJ422+BL422+BN422+BP422+BR422+BT422+BV422+BX422+BZ422+CB422+CD422+CF422+CH422+CJ422+CL422+CN422+CP422+CR422+CT422+CV422+CX422+CZ422+DB422+DD422+DF422+DH422+DJ422+DL422+DN422+DP422+DR422+DT422+DV422+DX422+DZ422+EB422+ED422+EF422+EH422+EJ422+EL422+EN422+EP422+ER422+ET422+EV422+EX422+EZ422+FB422+FD422+FF422+FH422+FJ422+FL422+FN422+FP422+FR422+FT422+FV422+FX422+FZ422+GB422+GD422+GF422</f>
        <v>0</v>
      </c>
      <c r="Q422" s="99">
        <f>P422-GO422</f>
        <v>0</v>
      </c>
      <c r="R422" s="102">
        <f>ROUNDUP(COUNTIF(T422:U422,"&gt; 0")/2,0)</f>
        <v>0</v>
      </c>
      <c r="S422" s="17" t="str">
        <f>IF(R422=0,"-",IF(R422-X422&gt;8,M422/(8+X422),M422/R422))</f>
        <v>-</v>
      </c>
      <c r="T422" s="102" t="str">
        <f>IFERROR(VLOOKUP(D422,'Ласт турнир'!A$2:C$129,2,FALSE),"")</f>
        <v/>
      </c>
      <c r="U422" s="14">
        <f>IFERROR(VLOOKUP(D422,'Ласт турнир'!A$2:C$129,3,FALSE),0)</f>
        <v>0</v>
      </c>
      <c r="V422" s="176"/>
      <c r="W422" s="177" t="str">
        <f>IF(GP422=0," ",IF(GP422-V422=0," ",GP422-V422))</f>
        <v xml:space="preserve"> </v>
      </c>
      <c r="X422" s="178"/>
    </row>
    <row r="423" spans="3:24" x14ac:dyDescent="0.25">
      <c r="C423" s="168">
        <f>C422+1</f>
        <v>342</v>
      </c>
      <c r="D423" s="3" t="s">
        <v>520</v>
      </c>
      <c r="E423" s="7">
        <v>3</v>
      </c>
      <c r="F423" s="26" t="s">
        <v>807</v>
      </c>
      <c r="G423" s="29" t="str">
        <f>TEXT(E423,"0,0") &amp; F423</f>
        <v>3,0</v>
      </c>
      <c r="H423" s="2">
        <f>IF(M423&gt;0,1,0)</f>
        <v>0</v>
      </c>
      <c r="I423" s="2">
        <f>IF(F423="",E423,E423+0.1)</f>
        <v>3</v>
      </c>
      <c r="J423" s="12"/>
      <c r="K423" s="18" t="str">
        <f>IF(M423 &gt; 0, K422+1, "n/a")</f>
        <v>n/a</v>
      </c>
      <c r="L423" s="11" t="str">
        <f t="shared" si="3"/>
        <v xml:space="preserve"> </v>
      </c>
      <c r="M423" s="27">
        <f>U423</f>
        <v>0</v>
      </c>
      <c r="N423" s="13">
        <f>M423-X423</f>
        <v>0</v>
      </c>
      <c r="O423" s="14" t="str">
        <f>IF(SUMIF(T423:U423,"&lt;0")&lt;&gt;0,SUMIF(T423:U423,"&lt;0")*(-1)," ")</f>
        <v xml:space="preserve"> </v>
      </c>
      <c r="P423" s="15">
        <f>AB423+AD423+AF423+AH423+AJ423+AL423+AN423+AP423+AR423+AT423+AV423+AX423+AZ423+BB423+BD423+BF423+BH423+BJ423+BL423+BN423+BP423+BR423+BT423+BV423+BX423+BZ423+CB423+CD423+CF423+CH423+CJ423+CL423+CN423+CP423+CR423+CT423+CV423+CX423+CZ423+DB423+DD423+DF423+DH423+DJ423+DL423+DN423+DP423+DR423+DT423+DV423+DX423+DZ423+EB423+ED423+EF423+EH423+EJ423+EL423+EN423+EP423+ER423+ET423+EV423+EX423+EZ423+FB423+FD423+FF423+FH423+FJ423+FL423+FN423+FP423+FR423+FT423+FV423+FX423+FZ423+GB423+GD423+GF423</f>
        <v>0</v>
      </c>
      <c r="Q423" s="99">
        <f>P423-GO423</f>
        <v>0</v>
      </c>
      <c r="R423" s="102">
        <f>ROUNDUP(COUNTIF(T423:U423,"&gt; 0")/2,0)</f>
        <v>0</v>
      </c>
      <c r="S423" s="17" t="str">
        <f>IF(R423=0,"-",IF(R423-X423&gt;8,M423/(8+X423),M423/R423))</f>
        <v>-</v>
      </c>
      <c r="T423" s="102" t="str">
        <f>IFERROR(VLOOKUP(D423,'Ласт турнир'!A$2:C$129,2,FALSE),"")</f>
        <v/>
      </c>
      <c r="U423" s="14">
        <f>IFERROR(VLOOKUP(D423,'Ласт турнир'!A$2:C$129,3,FALSE),0)</f>
        <v>0</v>
      </c>
      <c r="V423" s="176"/>
      <c r="W423" s="177" t="str">
        <f>IF(GP423=0," ",IF(GP423-V423=0," ",GP423-V423))</f>
        <v xml:space="preserve"> </v>
      </c>
      <c r="X423" s="178"/>
    </row>
    <row r="424" spans="3:24" x14ac:dyDescent="0.25">
      <c r="C424" s="168">
        <f>C423+1</f>
        <v>343</v>
      </c>
      <c r="D424" s="3" t="s">
        <v>482</v>
      </c>
      <c r="E424" s="7">
        <v>3</v>
      </c>
      <c r="F424" s="26" t="s">
        <v>807</v>
      </c>
      <c r="G424" s="29" t="str">
        <f>TEXT(E424,"0,0") &amp; F424</f>
        <v>3,0</v>
      </c>
      <c r="H424" s="2">
        <f>IF(M424&gt;0,1,0)</f>
        <v>0</v>
      </c>
      <c r="I424" s="2">
        <f>IF(F424="",E424,E424+0.1)</f>
        <v>3</v>
      </c>
      <c r="J424" s="12"/>
      <c r="K424" s="18" t="str">
        <f>IF(M424 &gt; 0, K423+1, "n/a")</f>
        <v>n/a</v>
      </c>
      <c r="L424" s="11" t="str">
        <f t="shared" si="3"/>
        <v xml:space="preserve"> </v>
      </c>
      <c r="M424" s="27">
        <f>U424</f>
        <v>0</v>
      </c>
      <c r="N424" s="13">
        <f>M424-X424</f>
        <v>0</v>
      </c>
      <c r="O424" s="14" t="str">
        <f>IF(SUMIF(T424:U424,"&lt;0")&lt;&gt;0,SUMIF(T424:U424,"&lt;0")*(-1)," ")</f>
        <v xml:space="preserve"> </v>
      </c>
      <c r="P424" s="15">
        <f>AB424+AD424+AF424+AH424+AJ424+AL424+AN424+AP424+AR424+AT424+AV424+AX424+AZ424+BB424+BD424+BF424+BH424+BJ424+BL424+BN424+BP424+BR424+BT424+BV424+BX424+BZ424+CB424+CD424+CF424+CH424+CJ424+CL424+CN424+CP424+CR424+CT424+CV424+CX424+CZ424+DB424+DD424+DF424+DH424+DJ424+DL424+DN424+DP424+DR424+DT424+DV424+DX424+DZ424+EB424+ED424+EF424+EH424+EJ424+EL424+EN424+EP424+ER424+ET424+EV424+EX424+EZ424+FB424+FD424+FF424+FH424+FJ424+FL424+FN424+FP424+FR424+FT424+FV424+FX424+FZ424+GB424+GD424+GF424</f>
        <v>0</v>
      </c>
      <c r="Q424" s="99">
        <f>P424-GO424</f>
        <v>0</v>
      </c>
      <c r="R424" s="102">
        <f>ROUNDUP(COUNTIF(T424:U424,"&gt; 0")/2,0)</f>
        <v>0</v>
      </c>
      <c r="S424" s="17" t="str">
        <f>IF(R424=0,"-",IF(R424-X424&gt;8,M424/(8+X424),M424/R424))</f>
        <v>-</v>
      </c>
      <c r="T424" s="102" t="str">
        <f>IFERROR(VLOOKUP(D424,'Ласт турнир'!A$2:C$129,2,FALSE),"")</f>
        <v/>
      </c>
      <c r="U424" s="14">
        <f>IFERROR(VLOOKUP(D424,'Ласт турнир'!A$2:C$129,3,FALSE),0)</f>
        <v>0</v>
      </c>
      <c r="V424" s="176"/>
      <c r="W424" s="177" t="str">
        <f>IF(GP424=0," ",IF(GP424-V424=0," ",GP424-V424))</f>
        <v xml:space="preserve"> </v>
      </c>
      <c r="X424" s="178"/>
    </row>
    <row r="425" spans="3:24" x14ac:dyDescent="0.25">
      <c r="C425" s="168">
        <f>C424+1</f>
        <v>344</v>
      </c>
      <c r="D425" s="3" t="s">
        <v>419</v>
      </c>
      <c r="E425" s="7">
        <v>3</v>
      </c>
      <c r="F425" s="26" t="s">
        <v>807</v>
      </c>
      <c r="G425" s="29" t="str">
        <f>TEXT(E425,"0,0") &amp; F425</f>
        <v>3,0</v>
      </c>
      <c r="H425" s="2">
        <f>IF(M425&gt;0,1,0)</f>
        <v>0</v>
      </c>
      <c r="I425" s="2">
        <f>IF(F425="",E425,E425+0.1)</f>
        <v>3</v>
      </c>
      <c r="J425" s="12"/>
      <c r="K425" s="18" t="str">
        <f>IF(M425 &gt; 0, K424+1, "n/a")</f>
        <v>n/a</v>
      </c>
      <c r="L425" s="11" t="str">
        <f t="shared" si="3"/>
        <v xml:space="preserve"> </v>
      </c>
      <c r="M425" s="27">
        <f>U425</f>
        <v>0</v>
      </c>
      <c r="N425" s="13">
        <f>M425-X425</f>
        <v>0</v>
      </c>
      <c r="O425" s="14" t="str">
        <f>IF(SUMIF(T425:U425,"&lt;0")&lt;&gt;0,SUMIF(T425:U425,"&lt;0")*(-1)," ")</f>
        <v xml:space="preserve"> </v>
      </c>
      <c r="P425" s="15">
        <f>AB425+AD425+AF425+AH425+AJ425+AL425+AN425+AP425+AR425+AT425+AV425+AX425+AZ425+BB425+BD425+BF425+BH425+BJ425+BL425+BN425+BP425+BR425+BT425+BV425+BX425+BZ425+CB425+CD425+CF425+CH425+CJ425+CL425+CN425+CP425+CR425+CT425+CV425+CX425+CZ425+DB425+DD425+DF425+DH425+DJ425+DL425+DN425+DP425+DR425+DT425+DV425+DX425+DZ425+EB425+ED425+EF425+EH425+EJ425+EL425+EN425+EP425+ER425+ET425+EV425+EX425+EZ425+FB425+FD425+FF425+FH425+FJ425+FL425+FN425+FP425+FR425+FT425+FV425+FX425+FZ425+GB425+GD425+GF425</f>
        <v>0</v>
      </c>
      <c r="Q425" s="99">
        <f>P425-GO425</f>
        <v>0</v>
      </c>
      <c r="R425" s="102">
        <f>ROUNDUP(COUNTIF(T425:U425,"&gt; 0")/2,0)</f>
        <v>0</v>
      </c>
      <c r="S425" s="17" t="str">
        <f>IF(R425=0,"-",IF(R425-X425&gt;8,M425/(8+X425),M425/R425))</f>
        <v>-</v>
      </c>
      <c r="T425" s="102" t="str">
        <f>IFERROR(VLOOKUP(D425,'Ласт турнир'!A$2:C$129,2,FALSE),"")</f>
        <v/>
      </c>
      <c r="U425" s="14">
        <f>IFERROR(VLOOKUP(D425,'Ласт турнир'!A$2:C$129,3,FALSE),0)</f>
        <v>0</v>
      </c>
      <c r="V425" s="176"/>
      <c r="W425" s="177" t="str">
        <f>IF(GP425=0," ",IF(GP425-V425=0," ",GP425-V425))</f>
        <v xml:space="preserve"> </v>
      </c>
      <c r="X425" s="178"/>
    </row>
    <row r="426" spans="3:24" x14ac:dyDescent="0.25">
      <c r="C426" s="168">
        <f>C425+1</f>
        <v>345</v>
      </c>
      <c r="D426" s="3" t="s">
        <v>521</v>
      </c>
      <c r="E426" s="7">
        <v>3</v>
      </c>
      <c r="F426" s="26" t="s">
        <v>807</v>
      </c>
      <c r="G426" s="29" t="str">
        <f>TEXT(E426,"0,0") &amp; F426</f>
        <v>3,0</v>
      </c>
      <c r="H426" s="2">
        <f>IF(M426&gt;0,1,0)</f>
        <v>0</v>
      </c>
      <c r="I426" s="2">
        <f>IF(F426="",E426,E426+0.1)</f>
        <v>3</v>
      </c>
      <c r="J426" s="12"/>
      <c r="K426" s="18" t="str">
        <f>IF(M426 &gt; 0, K425+1, "n/a")</f>
        <v>n/a</v>
      </c>
      <c r="L426" s="11" t="str">
        <f t="shared" si="3"/>
        <v xml:space="preserve"> </v>
      </c>
      <c r="M426" s="27">
        <f>U426</f>
        <v>0</v>
      </c>
      <c r="N426" s="13">
        <f>M426-X426</f>
        <v>0</v>
      </c>
      <c r="O426" s="14" t="str">
        <f>IF(SUMIF(T426:U426,"&lt;0")&lt;&gt;0,SUMIF(T426:U426,"&lt;0")*(-1)," ")</f>
        <v xml:space="preserve"> </v>
      </c>
      <c r="P426" s="15">
        <f>AB426+AD426+AF426+AH426+AJ426+AL426+AN426+AP426+AR426+AT426+AV426+AX426+AZ426+BB426+BD426+BF426+BH426+BJ426+BL426+BN426+BP426+BR426+BT426+BV426+BX426+BZ426+CB426+CD426+CF426+CH426+CJ426+CL426+CN426+CP426+CR426+CT426+CV426+CX426+CZ426+DB426+DD426+DF426+DH426+DJ426+DL426+DN426+DP426+DR426+DT426+DV426+DX426+DZ426+EB426+ED426+EF426+EH426+EJ426+EL426+EN426+EP426+ER426+ET426+EV426+EX426+EZ426+FB426+FD426+FF426+FH426+FJ426+FL426+FN426+FP426+FR426+FT426+FV426+FX426+FZ426+GB426+GD426+GF426</f>
        <v>0</v>
      </c>
      <c r="Q426" s="99">
        <f>P426-GO426</f>
        <v>0</v>
      </c>
      <c r="R426" s="102">
        <f>ROUNDUP(COUNTIF(T426:U426,"&gt; 0")/2,0)</f>
        <v>0</v>
      </c>
      <c r="S426" s="17" t="str">
        <f>IF(R426=0,"-",IF(R426-X426&gt;8,M426/(8+X426),M426/R426))</f>
        <v>-</v>
      </c>
      <c r="T426" s="102" t="str">
        <f>IFERROR(VLOOKUP(D426,'Ласт турнир'!A$2:C$129,2,FALSE),"")</f>
        <v/>
      </c>
      <c r="U426" s="14">
        <f>IFERROR(VLOOKUP(D426,'Ласт турнир'!A$2:C$129,3,FALSE),0)</f>
        <v>0</v>
      </c>
      <c r="V426" s="176"/>
      <c r="W426" s="177" t="str">
        <f>IF(GP426=0," ",IF(GP426-V426=0," ",GP426-V426))</f>
        <v xml:space="preserve"> </v>
      </c>
      <c r="X426" s="178"/>
    </row>
    <row r="427" spans="3:24" x14ac:dyDescent="0.25">
      <c r="C427" s="168">
        <f>C426+1</f>
        <v>346</v>
      </c>
      <c r="D427" s="3" t="s">
        <v>522</v>
      </c>
      <c r="E427" s="7">
        <v>3</v>
      </c>
      <c r="F427" s="26" t="s">
        <v>807</v>
      </c>
      <c r="G427" s="29" t="str">
        <f>TEXT(E427,"0,0") &amp; F427</f>
        <v>3,0</v>
      </c>
      <c r="H427" s="2">
        <f>IF(M427&gt;0,1,0)</f>
        <v>0</v>
      </c>
      <c r="I427" s="2">
        <f>IF(F427="",E427,E427+0.1)</f>
        <v>3</v>
      </c>
      <c r="J427" s="12"/>
      <c r="K427" s="18" t="str">
        <f>IF(M427 &gt; 0, K426+1, "n/a")</f>
        <v>n/a</v>
      </c>
      <c r="L427" s="11" t="str">
        <f t="shared" si="3"/>
        <v xml:space="preserve"> </v>
      </c>
      <c r="M427" s="27">
        <f>U427</f>
        <v>0</v>
      </c>
      <c r="N427" s="13">
        <f>M427-X427</f>
        <v>0</v>
      </c>
      <c r="O427" s="14" t="str">
        <f>IF(SUMIF(T427:U427,"&lt;0")&lt;&gt;0,SUMIF(T427:U427,"&lt;0")*(-1)," ")</f>
        <v xml:space="preserve"> </v>
      </c>
      <c r="P427" s="15">
        <f>AB427+AD427+AF427+AH427+AJ427+AL427+AN427+AP427+AR427+AT427+AV427+AX427+AZ427+BB427+BD427+BF427+BH427+BJ427+BL427+BN427+BP427+BR427+BT427+BV427+BX427+BZ427+CB427+CD427+CF427+CH427+CJ427+CL427+CN427+CP427+CR427+CT427+CV427+CX427+CZ427+DB427+DD427+DF427+DH427+DJ427+DL427+DN427+DP427+DR427+DT427+DV427+DX427+DZ427+EB427+ED427+EF427+EH427+EJ427+EL427+EN427+EP427+ER427+ET427+EV427+EX427+EZ427+FB427+FD427+FF427+FH427+FJ427+FL427+FN427+FP427+FR427+FT427+FV427+FX427+FZ427+GB427+GD427+GF427</f>
        <v>0</v>
      </c>
      <c r="Q427" s="99">
        <f>P427-GO427</f>
        <v>0</v>
      </c>
      <c r="R427" s="102">
        <f>ROUNDUP(COUNTIF(T427:U427,"&gt; 0")/2,0)</f>
        <v>0</v>
      </c>
      <c r="S427" s="17" t="str">
        <f>IF(R427=0,"-",IF(R427-X427&gt;8,M427/(8+X427),M427/R427))</f>
        <v>-</v>
      </c>
      <c r="T427" s="102" t="str">
        <f>IFERROR(VLOOKUP(D427,'Ласт турнир'!A$2:C$129,2,FALSE),"")</f>
        <v/>
      </c>
      <c r="U427" s="14">
        <f>IFERROR(VLOOKUP(D427,'Ласт турнир'!A$2:C$129,3,FALSE),0)</f>
        <v>0</v>
      </c>
      <c r="V427" s="176"/>
      <c r="W427" s="177" t="str">
        <f>IF(GP427=0," ",IF(GP427-V427=0," ",GP427-V427))</f>
        <v xml:space="preserve"> </v>
      </c>
      <c r="X427" s="178"/>
    </row>
    <row r="428" spans="3:24" x14ac:dyDescent="0.25">
      <c r="C428" s="168">
        <f>C427+1</f>
        <v>347</v>
      </c>
      <c r="D428" s="3" t="s">
        <v>523</v>
      </c>
      <c r="E428" s="7">
        <v>3</v>
      </c>
      <c r="F428" s="26" t="s">
        <v>807</v>
      </c>
      <c r="G428" s="29" t="str">
        <f>TEXT(E428,"0,0") &amp; F428</f>
        <v>3,0</v>
      </c>
      <c r="H428" s="2">
        <f>IF(M428&gt;0,1,0)</f>
        <v>0</v>
      </c>
      <c r="I428" s="2">
        <f>IF(F428="",E428,E428+0.1)</f>
        <v>3</v>
      </c>
      <c r="J428" s="12"/>
      <c r="K428" s="18" t="str">
        <f>IF(M428 &gt; 0, K427+1, "n/a")</f>
        <v>n/a</v>
      </c>
      <c r="L428" s="11" t="str">
        <f t="shared" si="3"/>
        <v xml:space="preserve"> </v>
      </c>
      <c r="M428" s="27">
        <f>U428</f>
        <v>0</v>
      </c>
      <c r="N428" s="13">
        <f>M428-X428</f>
        <v>0</v>
      </c>
      <c r="O428" s="14" t="str">
        <f>IF(SUMIF(T428:U428,"&lt;0")&lt;&gt;0,SUMIF(T428:U428,"&lt;0")*(-1)," ")</f>
        <v xml:space="preserve"> </v>
      </c>
      <c r="P428" s="15">
        <f>AB428+AD428+AF428+AH428+AJ428+AL428+AN428+AP428+AR428+AT428+AV428+AX428+AZ428+BB428+BD428+BF428+BH428+BJ428+BL428+BN428+BP428+BR428+BT428+BV428+BX428+BZ428+CB428+CD428+CF428+CH428+CJ428+CL428+CN428+CP428+CR428+CT428+CV428+CX428+CZ428+DB428+DD428+DF428+DH428+DJ428+DL428+DN428+DP428+DR428+DT428+DV428+DX428+DZ428+EB428+ED428+EF428+EH428+EJ428+EL428+EN428+EP428+ER428+ET428+EV428+EX428+EZ428+FB428+FD428+FF428+FH428+FJ428+FL428+FN428+FP428+FR428+FT428+FV428+FX428+FZ428+GB428+GD428+GF428</f>
        <v>0</v>
      </c>
      <c r="Q428" s="99">
        <f>P428-GO428</f>
        <v>0</v>
      </c>
      <c r="R428" s="102">
        <f>ROUNDUP(COUNTIF(T428:U428,"&gt; 0")/2,0)</f>
        <v>0</v>
      </c>
      <c r="S428" s="17" t="str">
        <f>IF(R428=0,"-",IF(R428-X428&gt;8,M428/(8+X428),M428/R428))</f>
        <v>-</v>
      </c>
      <c r="T428" s="102" t="str">
        <f>IFERROR(VLOOKUP(D428,'Ласт турнир'!A$2:C$129,2,FALSE),"")</f>
        <v/>
      </c>
      <c r="U428" s="14">
        <f>IFERROR(VLOOKUP(D428,'Ласт турнир'!A$2:C$129,3,FALSE),0)</f>
        <v>0</v>
      </c>
      <c r="V428" s="176"/>
      <c r="W428" s="177" t="str">
        <f>IF(GP428=0," ",IF(GP428-V428=0," ",GP428-V428))</f>
        <v xml:space="preserve"> </v>
      </c>
      <c r="X428" s="178"/>
    </row>
    <row r="429" spans="3:24" x14ac:dyDescent="0.25">
      <c r="C429" s="168">
        <f>C428+1</f>
        <v>348</v>
      </c>
      <c r="D429" s="3" t="s">
        <v>524</v>
      </c>
      <c r="E429" s="7">
        <v>3</v>
      </c>
      <c r="F429" s="26" t="s">
        <v>807</v>
      </c>
      <c r="G429" s="29" t="str">
        <f>TEXT(E429,"0,0") &amp; F429</f>
        <v>3,0</v>
      </c>
      <c r="H429" s="2">
        <f>IF(M429&gt;0,1,0)</f>
        <v>0</v>
      </c>
      <c r="I429" s="2">
        <f>IF(F429="",E429,E429+0.1)</f>
        <v>3</v>
      </c>
      <c r="J429" s="12"/>
      <c r="K429" s="18" t="str">
        <f>IF(M429 &gt; 0, K428+1, "n/a")</f>
        <v>n/a</v>
      </c>
      <c r="L429" s="11" t="str">
        <f t="shared" si="3"/>
        <v xml:space="preserve"> </v>
      </c>
      <c r="M429" s="27">
        <f>U429</f>
        <v>0</v>
      </c>
      <c r="N429" s="13">
        <f>M429-X429</f>
        <v>0</v>
      </c>
      <c r="O429" s="14" t="str">
        <f>IF(SUMIF(T429:U429,"&lt;0")&lt;&gt;0,SUMIF(T429:U429,"&lt;0")*(-1)," ")</f>
        <v xml:space="preserve"> </v>
      </c>
      <c r="P429" s="15">
        <f>AB429+AD429+AF429+AH429+AJ429+AL429+AN429+AP429+AR429+AT429+AV429+AX429+AZ429+BB429+BD429+BF429+BH429+BJ429+BL429+BN429+BP429+BR429+BT429+BV429+BX429+BZ429+CB429+CD429+CF429+CH429+CJ429+CL429+CN429+CP429+CR429+CT429+CV429+CX429+CZ429+DB429+DD429+DF429+DH429+DJ429+DL429+DN429+DP429+DR429+DT429+DV429+DX429+DZ429+EB429+ED429+EF429+EH429+EJ429+EL429+EN429+EP429+ER429+ET429+EV429+EX429+EZ429+FB429+FD429+FF429+FH429+FJ429+FL429+FN429+FP429+FR429+FT429+FV429+FX429+FZ429+GB429+GD429+GF429</f>
        <v>0</v>
      </c>
      <c r="Q429" s="99">
        <f>P429-GO429</f>
        <v>0</v>
      </c>
      <c r="R429" s="102">
        <f>ROUNDUP(COUNTIF(T429:U429,"&gt; 0")/2,0)</f>
        <v>0</v>
      </c>
      <c r="S429" s="17" t="str">
        <f>IF(R429=0,"-",IF(R429-X429&gt;8,M429/(8+X429),M429/R429))</f>
        <v>-</v>
      </c>
      <c r="T429" s="102" t="str">
        <f>IFERROR(VLOOKUP(D429,'Ласт турнир'!A$2:C$129,2,FALSE),"")</f>
        <v/>
      </c>
      <c r="U429" s="14">
        <f>IFERROR(VLOOKUP(D429,'Ласт турнир'!A$2:C$129,3,FALSE),0)</f>
        <v>0</v>
      </c>
      <c r="V429" s="176"/>
      <c r="W429" s="177" t="str">
        <f>IF(GP429=0," ",IF(GP429-V429=0," ",GP429-V429))</f>
        <v xml:space="preserve"> </v>
      </c>
      <c r="X429" s="178"/>
    </row>
    <row r="430" spans="3:24" x14ac:dyDescent="0.25">
      <c r="C430" s="168">
        <f>C429+1</f>
        <v>349</v>
      </c>
      <c r="D430" s="3" t="s">
        <v>525</v>
      </c>
      <c r="E430" s="7">
        <v>3</v>
      </c>
      <c r="F430" s="26" t="s">
        <v>807</v>
      </c>
      <c r="G430" s="29" t="str">
        <f>TEXT(E430,"0,0") &amp; F430</f>
        <v>3,0</v>
      </c>
      <c r="H430" s="2">
        <f>IF(M430&gt;0,1,0)</f>
        <v>0</v>
      </c>
      <c r="I430" s="2">
        <f>IF(F430="",E430,E430+0.1)</f>
        <v>3</v>
      </c>
      <c r="J430" s="12"/>
      <c r="K430" s="18" t="str">
        <f>IF(M430 &gt; 0, K429+1, "n/a")</f>
        <v>n/a</v>
      </c>
      <c r="L430" s="11" t="str">
        <f t="shared" si="3"/>
        <v xml:space="preserve"> </v>
      </c>
      <c r="M430" s="27">
        <f>U430</f>
        <v>0</v>
      </c>
      <c r="N430" s="13">
        <f>M430-X430</f>
        <v>0</v>
      </c>
      <c r="O430" s="14" t="str">
        <f>IF(SUMIF(T430:U430,"&lt;0")&lt;&gt;0,SUMIF(T430:U430,"&lt;0")*(-1)," ")</f>
        <v xml:space="preserve"> </v>
      </c>
      <c r="P430" s="15">
        <f>AB430+AD430+AF430+AH430+AJ430+AL430+AN430+AP430+AR430+AT430+AV430+AX430+AZ430+BB430+BD430+BF430+BH430+BJ430+BL430+BN430+BP430+BR430+BT430+BV430+BX430+BZ430+CB430+CD430+CF430+CH430+CJ430+CL430+CN430+CP430+CR430+CT430+CV430+CX430+CZ430+DB430+DD430+DF430+DH430+DJ430+DL430+DN430+DP430+DR430+DT430+DV430+DX430+DZ430+EB430+ED430+EF430+EH430+EJ430+EL430+EN430+EP430+ER430+ET430+EV430+EX430+EZ430+FB430+FD430+FF430+FH430+FJ430+FL430+FN430+FP430+FR430+FT430+FV430+FX430+FZ430+GB430+GD430+GF430</f>
        <v>0</v>
      </c>
      <c r="Q430" s="99">
        <f>P430-GO430</f>
        <v>0</v>
      </c>
      <c r="R430" s="102">
        <f>ROUNDUP(COUNTIF(T430:U430,"&gt; 0")/2,0)</f>
        <v>0</v>
      </c>
      <c r="S430" s="17" t="str">
        <f>IF(R430=0,"-",IF(R430-X430&gt;8,M430/(8+X430),M430/R430))</f>
        <v>-</v>
      </c>
      <c r="T430" s="102" t="str">
        <f>IFERROR(VLOOKUP(D430,'Ласт турнир'!A$2:C$129,2,FALSE),"")</f>
        <v/>
      </c>
      <c r="U430" s="14">
        <f>IFERROR(VLOOKUP(D430,'Ласт турнир'!A$2:C$129,3,FALSE),0)</f>
        <v>0</v>
      </c>
      <c r="V430" s="176"/>
      <c r="W430" s="177" t="str">
        <f>IF(GP430=0," ",IF(GP430-V430=0," ",GP430-V430))</f>
        <v xml:space="preserve"> </v>
      </c>
      <c r="X430" s="178"/>
    </row>
    <row r="431" spans="3:24" x14ac:dyDescent="0.25">
      <c r="C431" s="168">
        <f>C430+1</f>
        <v>350</v>
      </c>
      <c r="D431" s="3" t="s">
        <v>526</v>
      </c>
      <c r="E431" s="7">
        <v>3</v>
      </c>
      <c r="F431" s="26" t="s">
        <v>807</v>
      </c>
      <c r="G431" s="29" t="str">
        <f>TEXT(E431,"0,0") &amp; F431</f>
        <v>3,0</v>
      </c>
      <c r="H431" s="2">
        <f>IF(M431&gt;0,1,0)</f>
        <v>0</v>
      </c>
      <c r="I431" s="2">
        <f>IF(F431="",E431,E431+0.1)</f>
        <v>3</v>
      </c>
      <c r="J431" s="12"/>
      <c r="K431" s="18" t="str">
        <f>IF(M431 &gt; 0, K430+1, "n/a")</f>
        <v>n/a</v>
      </c>
      <c r="L431" s="11" t="str">
        <f t="shared" si="3"/>
        <v xml:space="preserve"> </v>
      </c>
      <c r="M431" s="27">
        <f>U431</f>
        <v>0</v>
      </c>
      <c r="N431" s="13">
        <f>M431-X431</f>
        <v>0</v>
      </c>
      <c r="O431" s="14" t="str">
        <f>IF(SUMIF(T431:U431,"&lt;0")&lt;&gt;0,SUMIF(T431:U431,"&lt;0")*(-1)," ")</f>
        <v xml:space="preserve"> </v>
      </c>
      <c r="P431" s="15">
        <f>AB431+AD431+AF431+AH431+AJ431+AL431+AN431+AP431+AR431+AT431+AV431+AX431+AZ431+BB431+BD431+BF431+BH431+BJ431+BL431+BN431+BP431+BR431+BT431+BV431+BX431+BZ431+CB431+CD431+CF431+CH431+CJ431+CL431+CN431+CP431+CR431+CT431+CV431+CX431+CZ431+DB431+DD431+DF431+DH431+DJ431+DL431+DN431+DP431+DR431+DT431+DV431+DX431+DZ431+EB431+ED431+EF431+EH431+EJ431+EL431+EN431+EP431+ER431+ET431+EV431+EX431+EZ431+FB431+FD431+FF431+FH431+FJ431+FL431+FN431+FP431+FR431+FT431+FV431+FX431+FZ431+GB431+GD431+GF431</f>
        <v>0</v>
      </c>
      <c r="Q431" s="99">
        <f>P431-GO431</f>
        <v>0</v>
      </c>
      <c r="R431" s="102">
        <f>ROUNDUP(COUNTIF(T431:U431,"&gt; 0")/2,0)</f>
        <v>0</v>
      </c>
      <c r="S431" s="17" t="str">
        <f>IF(R431=0,"-",IF(R431-X431&gt;8,M431/(8+X431),M431/R431))</f>
        <v>-</v>
      </c>
      <c r="T431" s="102" t="str">
        <f>IFERROR(VLOOKUP(D431,'Ласт турнир'!A$2:C$129,2,FALSE),"")</f>
        <v/>
      </c>
      <c r="U431" s="14">
        <f>IFERROR(VLOOKUP(D431,'Ласт турнир'!A$2:C$129,3,FALSE),0)</f>
        <v>0</v>
      </c>
      <c r="V431" s="176"/>
      <c r="W431" s="177" t="str">
        <f>IF(GP431=0," ",IF(GP431-V431=0," ",GP431-V431))</f>
        <v xml:space="preserve"> </v>
      </c>
      <c r="X431" s="178"/>
    </row>
    <row r="432" spans="3:24" x14ac:dyDescent="0.25">
      <c r="C432" s="168">
        <f>C431+1</f>
        <v>351</v>
      </c>
      <c r="D432" s="3" t="s">
        <v>527</v>
      </c>
      <c r="E432" s="7">
        <v>3</v>
      </c>
      <c r="F432" s="26" t="s">
        <v>807</v>
      </c>
      <c r="G432" s="29" t="str">
        <f>TEXT(E432,"0,0") &amp; F432</f>
        <v>3,0</v>
      </c>
      <c r="H432" s="2">
        <f>IF(M432&gt;0,1,0)</f>
        <v>0</v>
      </c>
      <c r="I432" s="2">
        <f>IF(F432="",E432,E432+0.1)</f>
        <v>3</v>
      </c>
      <c r="J432" s="12"/>
      <c r="K432" s="18" t="str">
        <f>IF(M432 &gt; 0, K431+1, "n/a")</f>
        <v>n/a</v>
      </c>
      <c r="L432" s="11" t="str">
        <f t="shared" si="3"/>
        <v xml:space="preserve"> </v>
      </c>
      <c r="M432" s="27">
        <f>U432</f>
        <v>0</v>
      </c>
      <c r="N432" s="13">
        <f>M432-X432</f>
        <v>0</v>
      </c>
      <c r="O432" s="14" t="str">
        <f>IF(SUMIF(T432:U432,"&lt;0")&lt;&gt;0,SUMIF(T432:U432,"&lt;0")*(-1)," ")</f>
        <v xml:space="preserve"> </v>
      </c>
      <c r="P432" s="15">
        <f>AB432+AD432+AF432+AH432+AJ432+AL432+AN432+AP432+AR432+AT432+AV432+AX432+AZ432+BB432+BD432+BF432+BH432+BJ432+BL432+BN432+BP432+BR432+BT432+BV432+BX432+BZ432+CB432+CD432+CF432+CH432+CJ432+CL432+CN432+CP432+CR432+CT432+CV432+CX432+CZ432+DB432+DD432+DF432+DH432+DJ432+DL432+DN432+DP432+DR432+DT432+DV432+DX432+DZ432+EB432+ED432+EF432+EH432+EJ432+EL432+EN432+EP432+ER432+ET432+EV432+EX432+EZ432+FB432+FD432+FF432+FH432+FJ432+FL432+FN432+FP432+FR432+FT432+FV432+FX432+FZ432+GB432+GD432+GF432</f>
        <v>0</v>
      </c>
      <c r="Q432" s="99">
        <f>P432-GO432</f>
        <v>0</v>
      </c>
      <c r="R432" s="102">
        <f>ROUNDUP(COUNTIF(T432:U432,"&gt; 0")/2,0)</f>
        <v>0</v>
      </c>
      <c r="S432" s="17" t="str">
        <f>IF(R432=0,"-",IF(R432-X432&gt;8,M432/(8+X432),M432/R432))</f>
        <v>-</v>
      </c>
      <c r="T432" s="102" t="str">
        <f>IFERROR(VLOOKUP(D432,'Ласт турнир'!A$2:C$129,2,FALSE),"")</f>
        <v/>
      </c>
      <c r="U432" s="14">
        <f>IFERROR(VLOOKUP(D432,'Ласт турнир'!A$2:C$129,3,FALSE),0)</f>
        <v>0</v>
      </c>
      <c r="V432" s="176"/>
      <c r="W432" s="177" t="str">
        <f>IF(GP432=0," ",IF(GP432-V432=0," ",GP432-V432))</f>
        <v xml:space="preserve"> </v>
      </c>
      <c r="X432" s="178"/>
    </row>
    <row r="433" spans="3:24" x14ac:dyDescent="0.25">
      <c r="C433" s="168">
        <f>C432+1</f>
        <v>352</v>
      </c>
      <c r="D433" s="3" t="s">
        <v>528</v>
      </c>
      <c r="E433" s="7">
        <v>3</v>
      </c>
      <c r="F433" s="26" t="s">
        <v>807</v>
      </c>
      <c r="G433" s="29" t="str">
        <f>TEXT(E433,"0,0") &amp; F433</f>
        <v>3,0</v>
      </c>
      <c r="H433" s="2">
        <f>IF(M433&gt;0,1,0)</f>
        <v>0</v>
      </c>
      <c r="I433" s="2">
        <f>IF(F433="",E433,E433+0.1)</f>
        <v>3</v>
      </c>
      <c r="J433" s="12"/>
      <c r="K433" s="18" t="str">
        <f>IF(M433 &gt; 0, K432+1, "n/a")</f>
        <v>n/a</v>
      </c>
      <c r="L433" s="11" t="str">
        <f t="shared" si="3"/>
        <v xml:space="preserve"> </v>
      </c>
      <c r="M433" s="27">
        <f>U433</f>
        <v>0</v>
      </c>
      <c r="N433" s="13">
        <f>M433-X433</f>
        <v>0</v>
      </c>
      <c r="O433" s="14" t="str">
        <f>IF(SUMIF(T433:U433,"&lt;0")&lt;&gt;0,SUMIF(T433:U433,"&lt;0")*(-1)," ")</f>
        <v xml:space="preserve"> </v>
      </c>
      <c r="P433" s="15">
        <f>AB433+AD433+AF433+AH433+AJ433+AL433+AN433+AP433+AR433+AT433+AV433+AX433+AZ433+BB433+BD433+BF433+BH433+BJ433+BL433+BN433+BP433+BR433+BT433+BV433+BX433+BZ433+CB433+CD433+CF433+CH433+CJ433+CL433+CN433+CP433+CR433+CT433+CV433+CX433+CZ433+DB433+DD433+DF433+DH433+DJ433+DL433+DN433+DP433+DR433+DT433+DV433+DX433+DZ433+EB433+ED433+EF433+EH433+EJ433+EL433+EN433+EP433+ER433+ET433+EV433+EX433+EZ433+FB433+FD433+FF433+FH433+FJ433+FL433+FN433+FP433+FR433+FT433+FV433+FX433+FZ433+GB433+GD433+GF433</f>
        <v>0</v>
      </c>
      <c r="Q433" s="99">
        <f>P433-GO433</f>
        <v>0</v>
      </c>
      <c r="R433" s="102">
        <f>ROUNDUP(COUNTIF(T433:U433,"&gt; 0")/2,0)</f>
        <v>0</v>
      </c>
      <c r="S433" s="17" t="str">
        <f>IF(R433=0,"-",IF(R433-X433&gt;8,M433/(8+X433),M433/R433))</f>
        <v>-</v>
      </c>
      <c r="T433" s="102" t="str">
        <f>IFERROR(VLOOKUP(D433,'Ласт турнир'!A$2:C$129,2,FALSE),"")</f>
        <v/>
      </c>
      <c r="U433" s="14">
        <f>IFERROR(VLOOKUP(D433,'Ласт турнир'!A$2:C$129,3,FALSE),0)</f>
        <v>0</v>
      </c>
      <c r="V433" s="176"/>
      <c r="W433" s="177" t="str">
        <f>IF(GP433=0," ",IF(GP433-V433=0," ",GP433-V433))</f>
        <v xml:space="preserve"> </v>
      </c>
      <c r="X433" s="178"/>
    </row>
    <row r="434" spans="3:24" x14ac:dyDescent="0.25">
      <c r="C434" s="168">
        <f>C433+1</f>
        <v>353</v>
      </c>
      <c r="D434" s="3" t="s">
        <v>368</v>
      </c>
      <c r="E434" s="7">
        <v>3</v>
      </c>
      <c r="F434" s="26" t="s">
        <v>807</v>
      </c>
      <c r="G434" s="29" t="str">
        <f>TEXT(E434,"0,0") &amp; F434</f>
        <v>3,0</v>
      </c>
      <c r="H434" s="2">
        <f>IF(M434&gt;0,1,0)</f>
        <v>0</v>
      </c>
      <c r="I434" s="2">
        <f>IF(F434="",E434,E434+0.1)</f>
        <v>3</v>
      </c>
      <c r="J434" s="12"/>
      <c r="K434" s="18" t="str">
        <f>IF(M434 &gt; 0, K433+1, "n/a")</f>
        <v>n/a</v>
      </c>
      <c r="L434" s="11" t="str">
        <f t="shared" si="3"/>
        <v xml:space="preserve"> </v>
      </c>
      <c r="M434" s="27">
        <f>U434</f>
        <v>0</v>
      </c>
      <c r="N434" s="13">
        <f>M434-X434</f>
        <v>0</v>
      </c>
      <c r="O434" s="14" t="str">
        <f>IF(SUMIF(T434:U434,"&lt;0")&lt;&gt;0,SUMIF(T434:U434,"&lt;0")*(-1)," ")</f>
        <v xml:space="preserve"> </v>
      </c>
      <c r="P434" s="15">
        <f>AB434+AD434+AF434+AH434+AJ434+AL434+AN434+AP434+AR434+AT434+AV434+AX434+AZ434+BB434+BD434+BF434+BH434+BJ434+BL434+BN434+BP434+BR434+BT434+BV434+BX434+BZ434+CB434+CD434+CF434+CH434+CJ434+CL434+CN434+CP434+CR434+CT434+CV434+CX434+CZ434+DB434+DD434+DF434+DH434+DJ434+DL434+DN434+DP434+DR434+DT434+DV434+DX434+DZ434+EB434+ED434+EF434+EH434+EJ434+EL434+EN434+EP434+ER434+ET434+EV434+EX434+EZ434+FB434+FD434+FF434+FH434+FJ434+FL434+FN434+FP434+FR434+FT434+FV434+FX434+FZ434+GB434+GD434+GF434</f>
        <v>0</v>
      </c>
      <c r="Q434" s="99">
        <f>P434-GO434</f>
        <v>0</v>
      </c>
      <c r="R434" s="102">
        <f>ROUNDUP(COUNTIF(T434:U434,"&gt; 0")/2,0)</f>
        <v>0</v>
      </c>
      <c r="S434" s="17" t="str">
        <f>IF(R434=0,"-",IF(R434-X434&gt;8,M434/(8+X434),M434/R434))</f>
        <v>-</v>
      </c>
      <c r="T434" s="102" t="str">
        <f>IFERROR(VLOOKUP(D434,'Ласт турнир'!A$2:C$129,2,FALSE),"")</f>
        <v/>
      </c>
      <c r="U434" s="14">
        <f>IFERROR(VLOOKUP(D434,'Ласт турнир'!A$2:C$129,3,FALSE),0)</f>
        <v>0</v>
      </c>
      <c r="V434" s="176"/>
      <c r="W434" s="177" t="str">
        <f>IF(GP434=0," ",IF(GP434-V434=0," ",GP434-V434))</f>
        <v xml:space="preserve"> </v>
      </c>
      <c r="X434" s="178"/>
    </row>
    <row r="435" spans="3:24" x14ac:dyDescent="0.25">
      <c r="C435" s="168">
        <f>C434+1</f>
        <v>354</v>
      </c>
      <c r="D435" s="3" t="s">
        <v>529</v>
      </c>
      <c r="E435" s="7">
        <v>3</v>
      </c>
      <c r="F435" s="26" t="s">
        <v>807</v>
      </c>
      <c r="G435" s="29" t="str">
        <f>TEXT(E435,"0,0") &amp; F435</f>
        <v>3,0</v>
      </c>
      <c r="H435" s="2">
        <f>IF(M435&gt;0,1,0)</f>
        <v>0</v>
      </c>
      <c r="I435" s="2">
        <f>IF(F435="",E435,E435+0.1)</f>
        <v>3</v>
      </c>
      <c r="J435" s="12"/>
      <c r="K435" s="18" t="str">
        <f>IF(M435 &gt; 0, K434+1, "n/a")</f>
        <v>n/a</v>
      </c>
      <c r="L435" s="11" t="str">
        <f t="shared" si="3"/>
        <v xml:space="preserve"> </v>
      </c>
      <c r="M435" s="27">
        <f>U435</f>
        <v>0</v>
      </c>
      <c r="N435" s="13">
        <f>M435-X435</f>
        <v>0</v>
      </c>
      <c r="O435" s="14" t="str">
        <f>IF(SUMIF(T435:U435,"&lt;0")&lt;&gt;0,SUMIF(T435:U435,"&lt;0")*(-1)," ")</f>
        <v xml:space="preserve"> </v>
      </c>
      <c r="P435" s="15">
        <f>AB435+AD435+AF435+AH435+AJ435+AL435+AN435+AP435+AR435+AT435+AV435+AX435+AZ435+BB435+BD435+BF435+BH435+BJ435+BL435+BN435+BP435+BR435+BT435+BV435+BX435+BZ435+CB435+CD435+CF435+CH435+CJ435+CL435+CN435+CP435+CR435+CT435+CV435+CX435+CZ435+DB435+DD435+DF435+DH435+DJ435+DL435+DN435+DP435+DR435+DT435+DV435+DX435+DZ435+EB435+ED435+EF435+EH435+EJ435+EL435+EN435+EP435+ER435+ET435+EV435+EX435+EZ435+FB435+FD435+FF435+FH435+FJ435+FL435+FN435+FP435+FR435+FT435+FV435+FX435+FZ435+GB435+GD435+GF435</f>
        <v>0</v>
      </c>
      <c r="Q435" s="99">
        <f>P435-GO435</f>
        <v>0</v>
      </c>
      <c r="R435" s="102">
        <f>ROUNDUP(COUNTIF(T435:U435,"&gt; 0")/2,0)</f>
        <v>0</v>
      </c>
      <c r="S435" s="17" t="str">
        <f>IF(R435=0,"-",IF(R435-X435&gt;8,M435/(8+X435),M435/R435))</f>
        <v>-</v>
      </c>
      <c r="T435" s="102" t="str">
        <f>IFERROR(VLOOKUP(D435,'Ласт турнир'!A$2:C$129,2,FALSE),"")</f>
        <v/>
      </c>
      <c r="U435" s="14">
        <f>IFERROR(VLOOKUP(D435,'Ласт турнир'!A$2:C$129,3,FALSE),0)</f>
        <v>0</v>
      </c>
      <c r="V435" s="176"/>
      <c r="W435" s="177" t="str">
        <f>IF(GP435=0," ",IF(GP435-V435=0," ",GP435-V435))</f>
        <v xml:space="preserve"> </v>
      </c>
      <c r="X435" s="178"/>
    </row>
    <row r="436" spans="3:24" x14ac:dyDescent="0.25">
      <c r="C436" s="168">
        <f>C435+1</f>
        <v>355</v>
      </c>
      <c r="D436" s="3" t="s">
        <v>512</v>
      </c>
      <c r="E436" s="7">
        <v>3</v>
      </c>
      <c r="F436" s="26" t="s">
        <v>807</v>
      </c>
      <c r="G436" s="29" t="str">
        <f>TEXT(E436,"0,0") &amp; F436</f>
        <v>3,0</v>
      </c>
      <c r="H436" s="2">
        <f>IF(M436&gt;0,1,0)</f>
        <v>0</v>
      </c>
      <c r="I436" s="2">
        <f>IF(F436="",E436,E436+0.1)</f>
        <v>3</v>
      </c>
      <c r="J436" s="12"/>
      <c r="K436" s="18" t="str">
        <f>IF(M436 &gt; 0, K435+1, "n/a")</f>
        <v>n/a</v>
      </c>
      <c r="L436" s="11" t="str">
        <f t="shared" si="3"/>
        <v xml:space="preserve"> </v>
      </c>
      <c r="M436" s="27">
        <f>U436</f>
        <v>0</v>
      </c>
      <c r="N436" s="13">
        <f>M436-X436</f>
        <v>0</v>
      </c>
      <c r="O436" s="14" t="str">
        <f>IF(SUMIF(T436:U436,"&lt;0")&lt;&gt;0,SUMIF(T436:U436,"&lt;0")*(-1)," ")</f>
        <v xml:space="preserve"> </v>
      </c>
      <c r="P436" s="15">
        <f>AB436+AD436+AF436+AH436+AJ436+AL436+AN436+AP436+AR436+AT436+AV436+AX436+AZ436+BB436+BD436+BF436+BH436+BJ436+BL436+BN436+BP436+BR436+BT436+BV436+BX436+BZ436+CB436+CD436+CF436+CH436+CJ436+CL436+CN436+CP436+CR436+CT436+CV436+CX436+CZ436+DB436+DD436+DF436+DH436+DJ436+DL436+DN436+DP436+DR436+DT436+DV436+DX436+DZ436+EB436+ED436+EF436+EH436+EJ436+EL436+EN436+EP436+ER436+ET436+EV436+EX436+EZ436+FB436+FD436+FF436+FH436+FJ436+FL436+FN436+FP436+FR436+FT436+FV436+FX436+FZ436+GB436+GD436+GF436</f>
        <v>0</v>
      </c>
      <c r="Q436" s="99">
        <f>P436-GO436</f>
        <v>0</v>
      </c>
      <c r="R436" s="102">
        <f>ROUNDUP(COUNTIF(T436:U436,"&gt; 0")/2,0)</f>
        <v>0</v>
      </c>
      <c r="S436" s="17" t="str">
        <f>IF(R436=0,"-",IF(R436-X436&gt;8,M436/(8+X436),M436/R436))</f>
        <v>-</v>
      </c>
      <c r="T436" s="102" t="str">
        <f>IFERROR(VLOOKUP(D436,'Ласт турнир'!A$2:C$129,2,FALSE),"")</f>
        <v/>
      </c>
      <c r="U436" s="14">
        <f>IFERROR(VLOOKUP(D436,'Ласт турнир'!A$2:C$129,3,FALSE),0)</f>
        <v>0</v>
      </c>
      <c r="V436" s="176"/>
      <c r="W436" s="177" t="str">
        <f>IF(GP436=0," ",IF(GP436-V436=0," ",GP436-V436))</f>
        <v xml:space="preserve"> </v>
      </c>
      <c r="X436" s="178"/>
    </row>
    <row r="437" spans="3:24" x14ac:dyDescent="0.25">
      <c r="C437" s="168">
        <f>C436+1</f>
        <v>356</v>
      </c>
      <c r="D437" s="3" t="s">
        <v>475</v>
      </c>
      <c r="E437" s="7">
        <v>3</v>
      </c>
      <c r="F437" s="26" t="s">
        <v>807</v>
      </c>
      <c r="G437" s="29" t="str">
        <f>TEXT(E437,"0,0") &amp; F437</f>
        <v>3,0</v>
      </c>
      <c r="H437" s="2">
        <f>IF(M437&gt;0,1,0)</f>
        <v>0</v>
      </c>
      <c r="I437" s="2">
        <f>IF(F437="",E437,E437+0.1)</f>
        <v>3</v>
      </c>
      <c r="J437" s="12"/>
      <c r="K437" s="18" t="str">
        <f>IF(M437 &gt; 0, K436+1, "n/a")</f>
        <v>n/a</v>
      </c>
      <c r="L437" s="11" t="str">
        <f t="shared" si="3"/>
        <v xml:space="preserve"> </v>
      </c>
      <c r="M437" s="27">
        <f>U437</f>
        <v>0</v>
      </c>
      <c r="N437" s="13">
        <f>M437-X437</f>
        <v>0</v>
      </c>
      <c r="O437" s="14" t="str">
        <f>IF(SUMIF(T437:U437,"&lt;0")&lt;&gt;0,SUMIF(T437:U437,"&lt;0")*(-1)," ")</f>
        <v xml:space="preserve"> </v>
      </c>
      <c r="P437" s="15">
        <f>AB437+AD437+AF437+AH437+AJ437+AL437+AN437+AP437+AR437+AT437+AV437+AX437+AZ437+BB437+BD437+BF437+BH437+BJ437+BL437+BN437+BP437+BR437+BT437+BV437+BX437+BZ437+CB437+CD437+CF437+CH437+CJ437+CL437+CN437+CP437+CR437+CT437+CV437+CX437+CZ437+DB437+DD437+DF437+DH437+DJ437+DL437+DN437+DP437+DR437+DT437+DV437+DX437+DZ437+EB437+ED437+EF437+EH437+EJ437+EL437+EN437+EP437+ER437+ET437+EV437+EX437+EZ437+FB437+FD437+FF437+FH437+FJ437+FL437+FN437+FP437+FR437+FT437+FV437+FX437+FZ437+GB437+GD437+GF437</f>
        <v>0</v>
      </c>
      <c r="Q437" s="99">
        <f>P437-GO437</f>
        <v>0</v>
      </c>
      <c r="R437" s="102">
        <f>ROUNDUP(COUNTIF(T437:U437,"&gt; 0")/2,0)</f>
        <v>0</v>
      </c>
      <c r="S437" s="17" t="str">
        <f>IF(R437=0,"-",IF(R437-X437&gt;8,M437/(8+X437),M437/R437))</f>
        <v>-</v>
      </c>
      <c r="T437" s="102" t="str">
        <f>IFERROR(VLOOKUP(D437,'Ласт турнир'!A$2:C$129,2,FALSE),"")</f>
        <v/>
      </c>
      <c r="U437" s="14">
        <f>IFERROR(VLOOKUP(D437,'Ласт турнир'!A$2:C$129,3,FALSE),0)</f>
        <v>0</v>
      </c>
      <c r="V437" s="176"/>
      <c r="W437" s="177" t="str">
        <f>IF(GP437=0," ",IF(GP437-V437=0," ",GP437-V437))</f>
        <v xml:space="preserve"> </v>
      </c>
      <c r="X437" s="178"/>
    </row>
    <row r="438" spans="3:24" x14ac:dyDescent="0.25">
      <c r="C438" s="168">
        <f>C437+1</f>
        <v>357</v>
      </c>
      <c r="D438" s="3" t="s">
        <v>457</v>
      </c>
      <c r="E438" s="7">
        <v>3</v>
      </c>
      <c r="F438" s="26" t="s">
        <v>807</v>
      </c>
      <c r="G438" s="29" t="str">
        <f>TEXT(E438,"0,0") &amp; F438</f>
        <v>3,0</v>
      </c>
      <c r="H438" s="2">
        <f>IF(M438&gt;0,1,0)</f>
        <v>0</v>
      </c>
      <c r="I438" s="2">
        <f>IF(F438="",E438,E438+0.1)</f>
        <v>3</v>
      </c>
      <c r="J438" s="12"/>
      <c r="K438" s="18" t="str">
        <f>IF(M438 &gt; 0, K437+1, "n/a")</f>
        <v>n/a</v>
      </c>
      <c r="L438" s="11" t="str">
        <f t="shared" si="3"/>
        <v xml:space="preserve"> </v>
      </c>
      <c r="M438" s="27">
        <f>U438</f>
        <v>0</v>
      </c>
      <c r="N438" s="13">
        <f>M438-X438</f>
        <v>0</v>
      </c>
      <c r="O438" s="14" t="str">
        <f>IF(SUMIF(T438:U438,"&lt;0")&lt;&gt;0,SUMIF(T438:U438,"&lt;0")*(-1)," ")</f>
        <v xml:space="preserve"> </v>
      </c>
      <c r="P438" s="15">
        <f>AB438+AD438+AF438+AH438+AJ438+AL438+AN438+AP438+AR438+AT438+AV438+AX438+AZ438+BB438+BD438+BF438+BH438+BJ438+BL438+BN438+BP438+BR438+BT438+BV438+BX438+BZ438+CB438+CD438+CF438+CH438+CJ438+CL438+CN438+CP438+CR438+CT438+CV438+CX438+CZ438+DB438+DD438+DF438+DH438+DJ438+DL438+DN438+DP438+DR438+DT438+DV438+DX438+DZ438+EB438+ED438+EF438+EH438+EJ438+EL438+EN438+EP438+ER438+ET438+EV438+EX438+EZ438+FB438+FD438+FF438+FH438+FJ438+FL438+FN438+FP438+FR438+FT438+FV438+FX438+FZ438+GB438+GD438+GF438</f>
        <v>0</v>
      </c>
      <c r="Q438" s="99">
        <f>P438-GO438</f>
        <v>0</v>
      </c>
      <c r="R438" s="102">
        <f>ROUNDUP(COUNTIF(T438:U438,"&gt; 0")/2,0)</f>
        <v>0</v>
      </c>
      <c r="S438" s="17" t="str">
        <f>IF(R438=0,"-",IF(R438-X438&gt;8,M438/(8+X438),M438/R438))</f>
        <v>-</v>
      </c>
      <c r="T438" s="102" t="str">
        <f>IFERROR(VLOOKUP(D438,'Ласт турнир'!A$2:C$129,2,FALSE),"")</f>
        <v/>
      </c>
      <c r="U438" s="14">
        <f>IFERROR(VLOOKUP(D438,'Ласт турнир'!A$2:C$129,3,FALSE),0)</f>
        <v>0</v>
      </c>
      <c r="V438" s="176"/>
      <c r="W438" s="177" t="str">
        <f>IF(GP438=0," ",IF(GP438-V438=0," ",GP438-V438))</f>
        <v xml:space="preserve"> </v>
      </c>
      <c r="X438" s="178"/>
    </row>
    <row r="439" spans="3:24" x14ac:dyDescent="0.25">
      <c r="C439" s="168">
        <f>C438+1</f>
        <v>358</v>
      </c>
      <c r="D439" s="3" t="s">
        <v>530</v>
      </c>
      <c r="E439" s="7">
        <v>3</v>
      </c>
      <c r="F439" s="26" t="s">
        <v>807</v>
      </c>
      <c r="G439" s="29" t="str">
        <f>TEXT(E439,"0,0") &amp; F439</f>
        <v>3,0</v>
      </c>
      <c r="H439" s="2">
        <f>IF(M439&gt;0,1,0)</f>
        <v>0</v>
      </c>
      <c r="I439" s="2">
        <f>IF(F439="",E439,E439+0.1)</f>
        <v>3</v>
      </c>
      <c r="J439" s="12"/>
      <c r="K439" s="18" t="str">
        <f>IF(M439 &gt; 0, K438+1, "n/a")</f>
        <v>n/a</v>
      </c>
      <c r="L439" s="11" t="str">
        <f t="shared" si="3"/>
        <v xml:space="preserve"> </v>
      </c>
      <c r="M439" s="27">
        <f>U439</f>
        <v>0</v>
      </c>
      <c r="N439" s="13">
        <f>M439-X439</f>
        <v>0</v>
      </c>
      <c r="O439" s="14" t="str">
        <f>IF(SUMIF(T439:U439,"&lt;0")&lt;&gt;0,SUMIF(T439:U439,"&lt;0")*(-1)," ")</f>
        <v xml:space="preserve"> </v>
      </c>
      <c r="P439" s="15">
        <f>AB439+AD439+AF439+AH439+AJ439+AL439+AN439+AP439+AR439+AT439+AV439+AX439+AZ439+BB439+BD439+BF439+BH439+BJ439+BL439+BN439+BP439+BR439+BT439+BV439+BX439+BZ439+CB439+CD439+CF439+CH439+CJ439+CL439+CN439+CP439+CR439+CT439+CV439+CX439+CZ439+DB439+DD439+DF439+DH439+DJ439+DL439+DN439+DP439+DR439+DT439+DV439+DX439+DZ439+EB439+ED439+EF439+EH439+EJ439+EL439+EN439+EP439+ER439+ET439+EV439+EX439+EZ439+FB439+FD439+FF439+FH439+FJ439+FL439+FN439+FP439+FR439+FT439+FV439+FX439+FZ439+GB439+GD439+GF439</f>
        <v>0</v>
      </c>
      <c r="Q439" s="99">
        <f>P439-GO439</f>
        <v>0</v>
      </c>
      <c r="R439" s="102">
        <f>ROUNDUP(COUNTIF(T439:U439,"&gt; 0")/2,0)</f>
        <v>0</v>
      </c>
      <c r="S439" s="17" t="str">
        <f>IF(R439=0,"-",IF(R439-X439&gt;8,M439/(8+X439),M439/R439))</f>
        <v>-</v>
      </c>
      <c r="T439" s="102" t="str">
        <f>IFERROR(VLOOKUP(D439,'Ласт турнир'!A$2:C$129,2,FALSE),"")</f>
        <v/>
      </c>
      <c r="U439" s="14">
        <f>IFERROR(VLOOKUP(D439,'Ласт турнир'!A$2:C$129,3,FALSE),0)</f>
        <v>0</v>
      </c>
      <c r="V439" s="176"/>
      <c r="W439" s="177" t="str">
        <f>IF(GP439=0," ",IF(GP439-V439=0," ",GP439-V439))</f>
        <v xml:space="preserve"> </v>
      </c>
      <c r="X439" s="178"/>
    </row>
    <row r="440" spans="3:24" x14ac:dyDescent="0.25">
      <c r="C440" s="168">
        <f>C439+1</f>
        <v>359</v>
      </c>
      <c r="D440" s="3" t="s">
        <v>531</v>
      </c>
      <c r="E440" s="7">
        <v>3</v>
      </c>
      <c r="F440" s="26" t="s">
        <v>807</v>
      </c>
      <c r="G440" s="29" t="str">
        <f>TEXT(E440,"0,0") &amp; F440</f>
        <v>3,0</v>
      </c>
      <c r="H440" s="2">
        <f>IF(M440&gt;0,1,0)</f>
        <v>0</v>
      </c>
      <c r="I440" s="2">
        <f>IF(F440="",E440,E440+0.1)</f>
        <v>3</v>
      </c>
      <c r="J440" s="12"/>
      <c r="K440" s="18" t="str">
        <f>IF(M440 &gt; 0, K439+1, "n/a")</f>
        <v>n/a</v>
      </c>
      <c r="L440" s="11" t="str">
        <f t="shared" si="3"/>
        <v xml:space="preserve"> </v>
      </c>
      <c r="M440" s="27">
        <f>U440</f>
        <v>0</v>
      </c>
      <c r="N440" s="13">
        <f>M440-X440</f>
        <v>0</v>
      </c>
      <c r="O440" s="14" t="str">
        <f>IF(SUMIF(T440:U440,"&lt;0")&lt;&gt;0,SUMIF(T440:U440,"&lt;0")*(-1)," ")</f>
        <v xml:space="preserve"> </v>
      </c>
      <c r="P440" s="15">
        <f>AB440+AD440+AF440+AH440+AJ440+AL440+AN440+AP440+AR440+AT440+AV440+AX440+AZ440+BB440+BD440+BF440+BH440+BJ440+BL440+BN440+BP440+BR440+BT440+BV440+BX440+BZ440+CB440+CD440+CF440+CH440+CJ440+CL440+CN440+CP440+CR440+CT440+CV440+CX440+CZ440+DB440+DD440+DF440+DH440+DJ440+DL440+DN440+DP440+DR440+DT440+DV440+DX440+DZ440+EB440+ED440+EF440+EH440+EJ440+EL440+EN440+EP440+ER440+ET440+EV440+EX440+EZ440+FB440+FD440+FF440+FH440+FJ440+FL440+FN440+FP440+FR440+FT440+FV440+FX440+FZ440+GB440+GD440+GF440</f>
        <v>0</v>
      </c>
      <c r="Q440" s="99">
        <f>P440-GO440</f>
        <v>0</v>
      </c>
      <c r="R440" s="102">
        <f>ROUNDUP(COUNTIF(T440:U440,"&gt; 0")/2,0)</f>
        <v>0</v>
      </c>
      <c r="S440" s="17" t="str">
        <f>IF(R440=0,"-",IF(R440-X440&gt;8,M440/(8+X440),M440/R440))</f>
        <v>-</v>
      </c>
      <c r="T440" s="102" t="str">
        <f>IFERROR(VLOOKUP(D440,'Ласт турнир'!A$2:C$129,2,FALSE),"")</f>
        <v/>
      </c>
      <c r="U440" s="14">
        <f>IFERROR(VLOOKUP(D440,'Ласт турнир'!A$2:C$129,3,FALSE),0)</f>
        <v>0</v>
      </c>
      <c r="V440" s="176"/>
      <c r="W440" s="177" t="str">
        <f>IF(GP440=0," ",IF(GP440-V440=0," ",GP440-V440))</f>
        <v xml:space="preserve"> </v>
      </c>
      <c r="X440" s="178"/>
    </row>
    <row r="441" spans="3:24" x14ac:dyDescent="0.25">
      <c r="C441" s="168">
        <f>C440+1</f>
        <v>360</v>
      </c>
      <c r="D441" s="3" t="s">
        <v>532</v>
      </c>
      <c r="E441" s="7">
        <v>3</v>
      </c>
      <c r="F441" s="26" t="s">
        <v>807</v>
      </c>
      <c r="G441" s="29" t="str">
        <f>TEXT(E441,"0,0") &amp; F441</f>
        <v>3,0</v>
      </c>
      <c r="H441" s="2">
        <f>IF(M441&gt;0,1,0)</f>
        <v>0</v>
      </c>
      <c r="I441" s="2">
        <f>IF(F441="",E441,E441+0.1)</f>
        <v>3</v>
      </c>
      <c r="J441" s="12"/>
      <c r="K441" s="18" t="str">
        <f>IF(M441 &gt; 0, K440+1, "n/a")</f>
        <v>n/a</v>
      </c>
      <c r="L441" s="11" t="str">
        <f t="shared" si="3"/>
        <v xml:space="preserve"> </v>
      </c>
      <c r="M441" s="27">
        <f>U441</f>
        <v>0</v>
      </c>
      <c r="N441" s="13">
        <f>M441-X441</f>
        <v>0</v>
      </c>
      <c r="O441" s="14" t="str">
        <f>IF(SUMIF(T441:U441,"&lt;0")&lt;&gt;0,SUMIF(T441:U441,"&lt;0")*(-1)," ")</f>
        <v xml:space="preserve"> </v>
      </c>
      <c r="P441" s="15">
        <f>AB441+AD441+AF441+AH441+AJ441+AL441+AN441+AP441+AR441+AT441+AV441+AX441+AZ441+BB441+BD441+BF441+BH441+BJ441+BL441+BN441+BP441+BR441+BT441+BV441+BX441+BZ441+CB441+CD441+CF441+CH441+CJ441+CL441+CN441+CP441+CR441+CT441+CV441+CX441+CZ441+DB441+DD441+DF441+DH441+DJ441+DL441+DN441+DP441+DR441+DT441+DV441+DX441+DZ441+EB441+ED441+EF441+EH441+EJ441+EL441+EN441+EP441+ER441+ET441+EV441+EX441+EZ441+FB441+FD441+FF441+FH441+FJ441+FL441+FN441+FP441+FR441+FT441+FV441+FX441+FZ441+GB441+GD441+GF441</f>
        <v>0</v>
      </c>
      <c r="Q441" s="99">
        <f>P441-GO441</f>
        <v>0</v>
      </c>
      <c r="R441" s="102">
        <f>ROUNDUP(COUNTIF(T441:U441,"&gt; 0")/2,0)</f>
        <v>0</v>
      </c>
      <c r="S441" s="17" t="str">
        <f>IF(R441=0,"-",IF(R441-X441&gt;8,M441/(8+X441),M441/R441))</f>
        <v>-</v>
      </c>
      <c r="T441" s="102" t="str">
        <f>IFERROR(VLOOKUP(D441,'Ласт турнир'!A$2:C$129,2,FALSE),"")</f>
        <v/>
      </c>
      <c r="U441" s="14">
        <f>IFERROR(VLOOKUP(D441,'Ласт турнир'!A$2:C$129,3,FALSE),0)</f>
        <v>0</v>
      </c>
      <c r="V441" s="176"/>
      <c r="W441" s="177" t="str">
        <f>IF(GP441=0," ",IF(GP441-V441=0," ",GP441-V441))</f>
        <v xml:space="preserve"> </v>
      </c>
      <c r="X441" s="178"/>
    </row>
    <row r="442" spans="3:24" x14ac:dyDescent="0.25">
      <c r="C442" s="168">
        <f>C441+1</f>
        <v>361</v>
      </c>
      <c r="D442" s="3" t="s">
        <v>533</v>
      </c>
      <c r="E442" s="7">
        <v>3</v>
      </c>
      <c r="F442" s="26" t="s">
        <v>807</v>
      </c>
      <c r="G442" s="29" t="str">
        <f>TEXT(E442,"0,0") &amp; F442</f>
        <v>3,0</v>
      </c>
      <c r="H442" s="2">
        <f>IF(M442&gt;0,1,0)</f>
        <v>0</v>
      </c>
      <c r="I442" s="2">
        <f>IF(F442="",E442,E442+0.1)</f>
        <v>3</v>
      </c>
      <c r="J442" s="12"/>
      <c r="K442" s="18" t="str">
        <f>IF(M442 &gt; 0, K441+1, "n/a")</f>
        <v>n/a</v>
      </c>
      <c r="L442" s="11" t="str">
        <f t="shared" si="3"/>
        <v xml:space="preserve"> </v>
      </c>
      <c r="M442" s="27">
        <f>U442</f>
        <v>0</v>
      </c>
      <c r="N442" s="13">
        <f>M442-X442</f>
        <v>0</v>
      </c>
      <c r="O442" s="14" t="str">
        <f>IF(SUMIF(T442:U442,"&lt;0")&lt;&gt;0,SUMIF(T442:U442,"&lt;0")*(-1)," ")</f>
        <v xml:space="preserve"> </v>
      </c>
      <c r="P442" s="15">
        <f>AB442+AD442+AF442+AH442+AJ442+AL442+AN442+AP442+AR442+AT442+AV442+AX442+AZ442+BB442+BD442+BF442+BH442+BJ442+BL442+BN442+BP442+BR442+BT442+BV442+BX442+BZ442+CB442+CD442+CF442+CH442+CJ442+CL442+CN442+CP442+CR442+CT442+CV442+CX442+CZ442+DB442+DD442+DF442+DH442+DJ442+DL442+DN442+DP442+DR442+DT442+DV442+DX442+DZ442+EB442+ED442+EF442+EH442+EJ442+EL442+EN442+EP442+ER442+ET442+EV442+EX442+EZ442+FB442+FD442+FF442+FH442+FJ442+FL442+FN442+FP442+FR442+FT442+FV442+FX442+FZ442+GB442+GD442+GF442</f>
        <v>0</v>
      </c>
      <c r="Q442" s="99">
        <f>P442-GO442</f>
        <v>0</v>
      </c>
      <c r="R442" s="102">
        <f>ROUNDUP(COUNTIF(T442:U442,"&gt; 0")/2,0)</f>
        <v>0</v>
      </c>
      <c r="S442" s="17" t="str">
        <f>IF(R442=0,"-",IF(R442-X442&gt;8,M442/(8+X442),M442/R442))</f>
        <v>-</v>
      </c>
      <c r="T442" s="102" t="str">
        <f>IFERROR(VLOOKUP(D442,'Ласт турнир'!A$2:C$129,2,FALSE),"")</f>
        <v/>
      </c>
      <c r="U442" s="14">
        <f>IFERROR(VLOOKUP(D442,'Ласт турнир'!A$2:C$129,3,FALSE),0)</f>
        <v>0</v>
      </c>
      <c r="V442" s="176"/>
      <c r="W442" s="177" t="str">
        <f>IF(GP442=0," ",IF(GP442-V442=0," ",GP442-V442))</f>
        <v xml:space="preserve"> </v>
      </c>
      <c r="X442" s="178"/>
    </row>
    <row r="443" spans="3:24" x14ac:dyDescent="0.25">
      <c r="C443" s="168">
        <f>C442+1</f>
        <v>362</v>
      </c>
      <c r="D443" s="3" t="s">
        <v>481</v>
      </c>
      <c r="E443" s="7">
        <v>3</v>
      </c>
      <c r="F443" s="26" t="s">
        <v>807</v>
      </c>
      <c r="G443" s="29" t="str">
        <f>TEXT(E443,"0,0") &amp; F443</f>
        <v>3,0</v>
      </c>
      <c r="H443" s="2">
        <f>IF(M443&gt;0,1,0)</f>
        <v>0</v>
      </c>
      <c r="I443" s="2">
        <f>IF(F443="",E443,E443+0.1)</f>
        <v>3</v>
      </c>
      <c r="J443" s="12"/>
      <c r="K443" s="18" t="str">
        <f>IF(M443 &gt; 0, K442+1, "n/a")</f>
        <v>n/a</v>
      </c>
      <c r="L443" s="11" t="str">
        <f t="shared" si="3"/>
        <v xml:space="preserve"> </v>
      </c>
      <c r="M443" s="27">
        <f>U443</f>
        <v>0</v>
      </c>
      <c r="N443" s="13">
        <f>M443-X443</f>
        <v>0</v>
      </c>
      <c r="O443" s="14" t="str">
        <f>IF(SUMIF(T443:U443,"&lt;0")&lt;&gt;0,SUMIF(T443:U443,"&lt;0")*(-1)," ")</f>
        <v xml:space="preserve"> </v>
      </c>
      <c r="P443" s="15">
        <f>AB443+AD443+AF443+AH443+AJ443+AL443+AN443+AP443+AR443+AT443+AV443+AX443+AZ443+BB443+BD443+BF443+BH443+BJ443+BL443+BN443+BP443+BR443+BT443+BV443+BX443+BZ443+CB443+CD443+CF443+CH443+CJ443+CL443+CN443+CP443+CR443+CT443+CV443+CX443+CZ443+DB443+DD443+DF443+DH443+DJ443+DL443+DN443+DP443+DR443+DT443+DV443+DX443+DZ443+EB443+ED443+EF443+EH443+EJ443+EL443+EN443+EP443+ER443+ET443+EV443+EX443+EZ443+FB443+FD443+FF443+FH443+FJ443+FL443+FN443+FP443+FR443+FT443+FV443+FX443+FZ443+GB443+GD443+GF443</f>
        <v>0</v>
      </c>
      <c r="Q443" s="99">
        <f>P443-GO443</f>
        <v>0</v>
      </c>
      <c r="R443" s="102">
        <f>ROUNDUP(COUNTIF(T443:U443,"&gt; 0")/2,0)</f>
        <v>0</v>
      </c>
      <c r="S443" s="17" t="str">
        <f>IF(R443=0,"-",IF(R443-X443&gt;8,M443/(8+X443),M443/R443))</f>
        <v>-</v>
      </c>
      <c r="T443" s="102" t="str">
        <f>IFERROR(VLOOKUP(D443,'Ласт турнир'!A$2:C$129,2,FALSE),"")</f>
        <v/>
      </c>
      <c r="U443" s="14">
        <f>IFERROR(VLOOKUP(D443,'Ласт турнир'!A$2:C$129,3,FALSE),0)</f>
        <v>0</v>
      </c>
      <c r="V443" s="176"/>
      <c r="W443" s="177" t="str">
        <f>IF(GP443=0," ",IF(GP443-V443=0," ",GP443-V443))</f>
        <v xml:space="preserve"> </v>
      </c>
      <c r="X443" s="178"/>
    </row>
    <row r="444" spans="3:24" x14ac:dyDescent="0.25">
      <c r="C444" s="168">
        <f>C443+1</f>
        <v>363</v>
      </c>
      <c r="D444" s="3" t="s">
        <v>373</v>
      </c>
      <c r="E444" s="7">
        <v>3</v>
      </c>
      <c r="F444" s="26" t="s">
        <v>807</v>
      </c>
      <c r="G444" s="29" t="str">
        <f>TEXT(E444,"0,0") &amp; F444</f>
        <v>3,0</v>
      </c>
      <c r="H444" s="2">
        <f>IF(M444&gt;0,1,0)</f>
        <v>0</v>
      </c>
      <c r="I444" s="2">
        <f>IF(F444="",E444,E444+0.1)</f>
        <v>3</v>
      </c>
      <c r="J444" s="12"/>
      <c r="K444" s="18" t="str">
        <f>IF(M444 &gt; 0, K443+1, "n/a")</f>
        <v>n/a</v>
      </c>
      <c r="L444" s="11" t="str">
        <f t="shared" si="3"/>
        <v xml:space="preserve"> </v>
      </c>
      <c r="M444" s="27">
        <f>U444</f>
        <v>0</v>
      </c>
      <c r="N444" s="13">
        <f>M444-X444</f>
        <v>0</v>
      </c>
      <c r="O444" s="14" t="str">
        <f>IF(SUMIF(T444:U444,"&lt;0")&lt;&gt;0,SUMIF(T444:U444,"&lt;0")*(-1)," ")</f>
        <v xml:space="preserve"> </v>
      </c>
      <c r="P444" s="15">
        <f>AB444+AD444+AF444+AH444+AJ444+AL444+AN444+AP444+AR444+AT444+AV444+AX444+AZ444+BB444+BD444+BF444+BH444+BJ444+BL444+BN444+BP444+BR444+BT444+BV444+BX444+BZ444+CB444+CD444+CF444+CH444+CJ444+CL444+CN444+CP444+CR444+CT444+CV444+CX444+CZ444+DB444+DD444+DF444+DH444+DJ444+DL444+DN444+DP444+DR444+DT444+DV444+DX444+DZ444+EB444+ED444+EF444+EH444+EJ444+EL444+EN444+EP444+ER444+ET444+EV444+EX444+EZ444+FB444+FD444+FF444+FH444+FJ444+FL444+FN444+FP444+FR444+FT444+FV444+FX444+FZ444+GB444+GD444+GF444</f>
        <v>0</v>
      </c>
      <c r="Q444" s="99">
        <f>P444-GO444</f>
        <v>0</v>
      </c>
      <c r="R444" s="102">
        <f>ROUNDUP(COUNTIF(T444:U444,"&gt; 0")/2,0)</f>
        <v>0</v>
      </c>
      <c r="S444" s="17" t="str">
        <f>IF(R444=0,"-",IF(R444-X444&gt;8,M444/(8+X444),M444/R444))</f>
        <v>-</v>
      </c>
      <c r="T444" s="102" t="str">
        <f>IFERROR(VLOOKUP(D444,'Ласт турнир'!A$2:C$129,2,FALSE),"")</f>
        <v/>
      </c>
      <c r="U444" s="14">
        <f>IFERROR(VLOOKUP(D444,'Ласт турнир'!A$2:C$129,3,FALSE),0)</f>
        <v>0</v>
      </c>
      <c r="V444" s="176"/>
      <c r="W444" s="177" t="str">
        <f>IF(GP444=0," ",IF(GP444-V444=0," ",GP444-V444))</f>
        <v xml:space="preserve"> </v>
      </c>
      <c r="X444" s="178"/>
    </row>
    <row r="445" spans="3:24" x14ac:dyDescent="0.25">
      <c r="C445" s="168">
        <f>C444+1</f>
        <v>364</v>
      </c>
      <c r="D445" s="3" t="s">
        <v>534</v>
      </c>
      <c r="E445" s="7">
        <v>3</v>
      </c>
      <c r="F445" s="26" t="s">
        <v>807</v>
      </c>
      <c r="G445" s="29" t="str">
        <f>TEXT(E445,"0,0") &amp; F445</f>
        <v>3,0</v>
      </c>
      <c r="H445" s="2">
        <f>IF(M445&gt;0,1,0)</f>
        <v>0</v>
      </c>
      <c r="I445" s="2">
        <f>IF(F445="",E445,E445+0.1)</f>
        <v>3</v>
      </c>
      <c r="J445" s="12"/>
      <c r="K445" s="18" t="str">
        <f>IF(M445 &gt; 0, K444+1, "n/a")</f>
        <v>n/a</v>
      </c>
      <c r="L445" s="11" t="str">
        <f t="shared" si="3"/>
        <v xml:space="preserve"> </v>
      </c>
      <c r="M445" s="27">
        <f>U445</f>
        <v>0</v>
      </c>
      <c r="N445" s="13">
        <f>M445-X445</f>
        <v>0</v>
      </c>
      <c r="O445" s="14" t="str">
        <f>IF(SUMIF(T445:U445,"&lt;0")&lt;&gt;0,SUMIF(T445:U445,"&lt;0")*(-1)," ")</f>
        <v xml:space="preserve"> </v>
      </c>
      <c r="P445" s="15">
        <f>AB445+AD445+AF445+AH445+AJ445+AL445+AN445+AP445+AR445+AT445+AV445+AX445+AZ445+BB445+BD445+BF445+BH445+BJ445+BL445+BN445+BP445+BR445+BT445+BV445+BX445+BZ445+CB445+CD445+CF445+CH445+CJ445+CL445+CN445+CP445+CR445+CT445+CV445+CX445+CZ445+DB445+DD445+DF445+DH445+DJ445+DL445+DN445+DP445+DR445+DT445+DV445+DX445+DZ445+EB445+ED445+EF445+EH445+EJ445+EL445+EN445+EP445+ER445+ET445+EV445+EX445+EZ445+FB445+FD445+FF445+FH445+FJ445+FL445+FN445+FP445+FR445+FT445+FV445+FX445+FZ445+GB445+GD445+GF445</f>
        <v>0</v>
      </c>
      <c r="Q445" s="99">
        <f>P445-GO445</f>
        <v>0</v>
      </c>
      <c r="R445" s="102">
        <f>ROUNDUP(COUNTIF(T445:U445,"&gt; 0")/2,0)</f>
        <v>0</v>
      </c>
      <c r="S445" s="17" t="str">
        <f>IF(R445=0,"-",IF(R445-X445&gt;8,M445/(8+X445),M445/R445))</f>
        <v>-</v>
      </c>
      <c r="T445" s="102" t="str">
        <f>IFERROR(VLOOKUP(D445,'Ласт турнир'!A$2:C$129,2,FALSE),"")</f>
        <v/>
      </c>
      <c r="U445" s="14">
        <f>IFERROR(VLOOKUP(D445,'Ласт турнир'!A$2:C$129,3,FALSE),0)</f>
        <v>0</v>
      </c>
      <c r="V445" s="176"/>
      <c r="W445" s="177" t="str">
        <f>IF(GP445=0," ",IF(GP445-V445=0," ",GP445-V445))</f>
        <v xml:space="preserve"> </v>
      </c>
      <c r="X445" s="178"/>
    </row>
    <row r="446" spans="3:24" x14ac:dyDescent="0.25">
      <c r="C446" s="168">
        <f>C445+1</f>
        <v>365</v>
      </c>
      <c r="D446" s="3" t="s">
        <v>535</v>
      </c>
      <c r="E446" s="7">
        <v>3</v>
      </c>
      <c r="F446" s="26" t="s">
        <v>807</v>
      </c>
      <c r="G446" s="29" t="str">
        <f>TEXT(E446,"0,0") &amp; F446</f>
        <v>3,0</v>
      </c>
      <c r="H446" s="2">
        <f>IF(M446&gt;0,1,0)</f>
        <v>0</v>
      </c>
      <c r="I446" s="2">
        <f>IF(F446="",E446,E446+0.1)</f>
        <v>3</v>
      </c>
      <c r="J446" s="12"/>
      <c r="K446" s="18" t="str">
        <f>IF(M446 &gt; 0, K445+1, "n/a")</f>
        <v>n/a</v>
      </c>
      <c r="L446" s="11" t="str">
        <f t="shared" si="3"/>
        <v xml:space="preserve"> </v>
      </c>
      <c r="M446" s="27">
        <f>U446</f>
        <v>0</v>
      </c>
      <c r="N446" s="13">
        <f>M446-X446</f>
        <v>0</v>
      </c>
      <c r="O446" s="14" t="str">
        <f>IF(SUMIF(T446:U446,"&lt;0")&lt;&gt;0,SUMIF(T446:U446,"&lt;0")*(-1)," ")</f>
        <v xml:space="preserve"> </v>
      </c>
      <c r="P446" s="15">
        <f>AB446+AD446+AF446+AH446+AJ446+AL446+AN446+AP446+AR446+AT446+AV446+AX446+AZ446+BB446+BD446+BF446+BH446+BJ446+BL446+BN446+BP446+BR446+BT446+BV446+BX446+BZ446+CB446+CD446+CF446+CH446+CJ446+CL446+CN446+CP446+CR446+CT446+CV446+CX446+CZ446+DB446+DD446+DF446+DH446+DJ446+DL446+DN446+DP446+DR446+DT446+DV446+DX446+DZ446+EB446+ED446+EF446+EH446+EJ446+EL446+EN446+EP446+ER446+ET446+EV446+EX446+EZ446+FB446+FD446+FF446+FH446+FJ446+FL446+FN446+FP446+FR446+FT446+FV446+FX446+FZ446+GB446+GD446+GF446</f>
        <v>0</v>
      </c>
      <c r="Q446" s="99">
        <f>P446-GO446</f>
        <v>0</v>
      </c>
      <c r="R446" s="102">
        <f>ROUNDUP(COUNTIF(T446:U446,"&gt; 0")/2,0)</f>
        <v>0</v>
      </c>
      <c r="S446" s="17" t="str">
        <f>IF(R446=0,"-",IF(R446-X446&gt;8,M446/(8+X446),M446/R446))</f>
        <v>-</v>
      </c>
      <c r="T446" s="102" t="str">
        <f>IFERROR(VLOOKUP(D446,'Ласт турнир'!A$2:C$129,2,FALSE),"")</f>
        <v/>
      </c>
      <c r="U446" s="14">
        <f>IFERROR(VLOOKUP(D446,'Ласт турнир'!A$2:C$129,3,FALSE),0)</f>
        <v>0</v>
      </c>
      <c r="V446" s="176"/>
      <c r="W446" s="177" t="str">
        <f>IF(GP446=0," ",IF(GP446-V446=0," ",GP446-V446))</f>
        <v xml:space="preserve"> </v>
      </c>
      <c r="X446" s="178"/>
    </row>
    <row r="447" spans="3:24" x14ac:dyDescent="0.25">
      <c r="C447" s="168">
        <f>C446+1</f>
        <v>366</v>
      </c>
      <c r="D447" s="3" t="s">
        <v>536</v>
      </c>
      <c r="E447" s="7">
        <v>3</v>
      </c>
      <c r="F447" s="26" t="s">
        <v>807</v>
      </c>
      <c r="G447" s="29" t="str">
        <f>TEXT(E447,"0,0") &amp; F447</f>
        <v>3,0</v>
      </c>
      <c r="H447" s="2">
        <f>IF(M447&gt;0,1,0)</f>
        <v>0</v>
      </c>
      <c r="I447" s="2">
        <f>IF(F447="",E447,E447+0.1)</f>
        <v>3</v>
      </c>
      <c r="J447" s="12"/>
      <c r="K447" s="18" t="str">
        <f>IF(M447 &gt; 0, K446+1, "n/a")</f>
        <v>n/a</v>
      </c>
      <c r="L447" s="11" t="str">
        <f t="shared" si="3"/>
        <v xml:space="preserve"> </v>
      </c>
      <c r="M447" s="27">
        <f>U447</f>
        <v>0</v>
      </c>
      <c r="N447" s="13">
        <f>M447-X447</f>
        <v>0</v>
      </c>
      <c r="O447" s="14" t="str">
        <f>IF(SUMIF(T447:U447,"&lt;0")&lt;&gt;0,SUMIF(T447:U447,"&lt;0")*(-1)," ")</f>
        <v xml:space="preserve"> </v>
      </c>
      <c r="P447" s="15">
        <f>AB447+AD447+AF447+AH447+AJ447+AL447+AN447+AP447+AR447+AT447+AV447+AX447+AZ447+BB447+BD447+BF447+BH447+BJ447+BL447+BN447+BP447+BR447+BT447+BV447+BX447+BZ447+CB447+CD447+CF447+CH447+CJ447+CL447+CN447+CP447+CR447+CT447+CV447+CX447+CZ447+DB447+DD447+DF447+DH447+DJ447+DL447+DN447+DP447+DR447+DT447+DV447+DX447+DZ447+EB447+ED447+EF447+EH447+EJ447+EL447+EN447+EP447+ER447+ET447+EV447+EX447+EZ447+FB447+FD447+FF447+FH447+FJ447+FL447+FN447+FP447+FR447+FT447+FV447+FX447+FZ447+GB447+GD447+GF447</f>
        <v>0</v>
      </c>
      <c r="Q447" s="99">
        <f>P447-GO447</f>
        <v>0</v>
      </c>
      <c r="R447" s="102">
        <f>ROUNDUP(COUNTIF(T447:U447,"&gt; 0")/2,0)</f>
        <v>0</v>
      </c>
      <c r="S447" s="17" t="str">
        <f>IF(R447=0,"-",IF(R447-X447&gt;8,M447/(8+X447),M447/R447))</f>
        <v>-</v>
      </c>
      <c r="T447" s="102" t="str">
        <f>IFERROR(VLOOKUP(D447,'Ласт турнир'!A$2:C$129,2,FALSE),"")</f>
        <v/>
      </c>
      <c r="U447" s="14">
        <f>IFERROR(VLOOKUP(D447,'Ласт турнир'!A$2:C$129,3,FALSE),0)</f>
        <v>0</v>
      </c>
      <c r="V447" s="176"/>
      <c r="W447" s="177" t="str">
        <f>IF(GP447=0," ",IF(GP447-V447=0," ",GP447-V447))</f>
        <v xml:space="preserve"> </v>
      </c>
      <c r="X447" s="178"/>
    </row>
    <row r="448" spans="3:24" x14ac:dyDescent="0.25">
      <c r="C448" s="168">
        <f>C447+1</f>
        <v>367</v>
      </c>
      <c r="D448" s="3" t="s">
        <v>496</v>
      </c>
      <c r="E448" s="7">
        <v>3</v>
      </c>
      <c r="F448" s="26" t="s">
        <v>807</v>
      </c>
      <c r="G448" s="29" t="str">
        <f>TEXT(E448,"0,0") &amp; F448</f>
        <v>3,0</v>
      </c>
      <c r="H448" s="2">
        <f>IF(M448&gt;0,1,0)</f>
        <v>0</v>
      </c>
      <c r="I448" s="2">
        <f>IF(F448="",E448,E448+0.1)</f>
        <v>3</v>
      </c>
      <c r="J448" s="12"/>
      <c r="K448" s="18" t="str">
        <f>IF(M448 &gt; 0, K447+1, "n/a")</f>
        <v>n/a</v>
      </c>
      <c r="L448" s="11" t="str">
        <f t="shared" si="3"/>
        <v xml:space="preserve"> </v>
      </c>
      <c r="M448" s="27">
        <f>U448</f>
        <v>0</v>
      </c>
      <c r="N448" s="13">
        <f>M448-X448</f>
        <v>0</v>
      </c>
      <c r="O448" s="14" t="str">
        <f>IF(SUMIF(T448:U448,"&lt;0")&lt;&gt;0,SUMIF(T448:U448,"&lt;0")*(-1)," ")</f>
        <v xml:space="preserve"> </v>
      </c>
      <c r="P448" s="15">
        <f>AB448+AD448+AF448+AH448+AJ448+AL448+AN448+AP448+AR448+AT448+AV448+AX448+AZ448+BB448+BD448+BF448+BH448+BJ448+BL448+BN448+BP448+BR448+BT448+BV448+BX448+BZ448+CB448+CD448+CF448+CH448+CJ448+CL448+CN448+CP448+CR448+CT448+CV448+CX448+CZ448+DB448+DD448+DF448+DH448+DJ448+DL448+DN448+DP448+DR448+DT448+DV448+DX448+DZ448+EB448+ED448+EF448+EH448+EJ448+EL448+EN448+EP448+ER448+ET448+EV448+EX448+EZ448+FB448+FD448+FF448+FH448+FJ448+FL448+FN448+FP448+FR448+FT448+FV448+FX448+FZ448+GB448+GD448+GF448</f>
        <v>0</v>
      </c>
      <c r="Q448" s="99">
        <f>P448-GO448</f>
        <v>0</v>
      </c>
      <c r="R448" s="102">
        <f>ROUNDUP(COUNTIF(T448:U448,"&gt; 0")/2,0)</f>
        <v>0</v>
      </c>
      <c r="S448" s="17" t="str">
        <f>IF(R448=0,"-",IF(R448-X448&gt;8,M448/(8+X448),M448/R448))</f>
        <v>-</v>
      </c>
      <c r="T448" s="102" t="str">
        <f>IFERROR(VLOOKUP(D448,'Ласт турнир'!A$2:C$129,2,FALSE),"")</f>
        <v/>
      </c>
      <c r="U448" s="14">
        <f>IFERROR(VLOOKUP(D448,'Ласт турнир'!A$2:C$129,3,FALSE),0)</f>
        <v>0</v>
      </c>
      <c r="V448" s="176"/>
      <c r="W448" s="177" t="str">
        <f>IF(GP448=0," ",IF(GP448-V448=0," ",GP448-V448))</f>
        <v xml:space="preserve"> </v>
      </c>
      <c r="X448" s="178"/>
    </row>
    <row r="449" spans="3:24" x14ac:dyDescent="0.25">
      <c r="C449" s="168">
        <f>C448+1</f>
        <v>368</v>
      </c>
      <c r="D449" s="3" t="s">
        <v>537</v>
      </c>
      <c r="E449" s="7">
        <v>3</v>
      </c>
      <c r="F449" s="26" t="s">
        <v>807</v>
      </c>
      <c r="G449" s="29" t="str">
        <f>TEXT(E449,"0,0") &amp; F449</f>
        <v>3,0</v>
      </c>
      <c r="H449" s="2">
        <f>IF(M449&gt;0,1,0)</f>
        <v>0</v>
      </c>
      <c r="I449" s="2">
        <f>IF(F449="",E449,E449+0.1)</f>
        <v>3</v>
      </c>
      <c r="J449" s="12"/>
      <c r="K449" s="18" t="str">
        <f>IF(M449 &gt; 0, K448+1, "n/a")</f>
        <v>n/a</v>
      </c>
      <c r="L449" s="11" t="str">
        <f t="shared" si="3"/>
        <v xml:space="preserve"> </v>
      </c>
      <c r="M449" s="27">
        <f>U449</f>
        <v>0</v>
      </c>
      <c r="N449" s="13">
        <f>M449-X449</f>
        <v>0</v>
      </c>
      <c r="O449" s="14" t="str">
        <f>IF(SUMIF(T449:U449,"&lt;0")&lt;&gt;0,SUMIF(T449:U449,"&lt;0")*(-1)," ")</f>
        <v xml:space="preserve"> </v>
      </c>
      <c r="P449" s="15">
        <f>AB449+AD449+AF449+AH449+AJ449+AL449+AN449+AP449+AR449+AT449+AV449+AX449+AZ449+BB449+BD449+BF449+BH449+BJ449+BL449+BN449+BP449+BR449+BT449+BV449+BX449+BZ449+CB449+CD449+CF449+CH449+CJ449+CL449+CN449+CP449+CR449+CT449+CV449+CX449+CZ449+DB449+DD449+DF449+DH449+DJ449+DL449+DN449+DP449+DR449+DT449+DV449+DX449+DZ449+EB449+ED449+EF449+EH449+EJ449+EL449+EN449+EP449+ER449+ET449+EV449+EX449+EZ449+FB449+FD449+FF449+FH449+FJ449+FL449+FN449+FP449+FR449+FT449+FV449+FX449+FZ449+GB449+GD449+GF449</f>
        <v>0</v>
      </c>
      <c r="Q449" s="99">
        <f>P449-GO449</f>
        <v>0</v>
      </c>
      <c r="R449" s="102">
        <f>ROUNDUP(COUNTIF(T449:U449,"&gt; 0")/2,0)</f>
        <v>0</v>
      </c>
      <c r="S449" s="17" t="str">
        <f>IF(R449=0,"-",IF(R449-X449&gt;8,M449/(8+X449),M449/R449))</f>
        <v>-</v>
      </c>
      <c r="T449" s="102" t="str">
        <f>IFERROR(VLOOKUP(D449,'Ласт турнир'!A$2:C$129,2,FALSE),"")</f>
        <v/>
      </c>
      <c r="U449" s="14">
        <f>IFERROR(VLOOKUP(D449,'Ласт турнир'!A$2:C$129,3,FALSE),0)</f>
        <v>0</v>
      </c>
      <c r="V449" s="176"/>
      <c r="W449" s="177" t="str">
        <f>IF(GP449=0," ",IF(GP449-V449=0," ",GP449-V449))</f>
        <v xml:space="preserve"> </v>
      </c>
      <c r="X449" s="178"/>
    </row>
    <row r="450" spans="3:24" x14ac:dyDescent="0.25">
      <c r="C450" s="168">
        <f>C449+1</f>
        <v>369</v>
      </c>
      <c r="D450" s="3" t="s">
        <v>538</v>
      </c>
      <c r="E450" s="7">
        <v>3</v>
      </c>
      <c r="F450" s="26" t="s">
        <v>807</v>
      </c>
      <c r="G450" s="29" t="str">
        <f>TEXT(E450,"0,0") &amp; F450</f>
        <v>3,0</v>
      </c>
      <c r="H450" s="2">
        <f>IF(M450&gt;0,1,0)</f>
        <v>0</v>
      </c>
      <c r="I450" s="2">
        <f>IF(F450="",E450,E450+0.1)</f>
        <v>3</v>
      </c>
      <c r="J450" s="12"/>
      <c r="K450" s="18" t="str">
        <f>IF(M450 &gt; 0, K449+1, "n/a")</f>
        <v>n/a</v>
      </c>
      <c r="L450" s="11" t="str">
        <f t="shared" si="3"/>
        <v xml:space="preserve"> </v>
      </c>
      <c r="M450" s="27">
        <f>U450</f>
        <v>0</v>
      </c>
      <c r="N450" s="13">
        <f>M450-X450</f>
        <v>0</v>
      </c>
      <c r="O450" s="14" t="str">
        <f>IF(SUMIF(T450:U450,"&lt;0")&lt;&gt;0,SUMIF(T450:U450,"&lt;0")*(-1)," ")</f>
        <v xml:space="preserve"> </v>
      </c>
      <c r="P450" s="15">
        <f>AB450+AD450+AF450+AH450+AJ450+AL450+AN450+AP450+AR450+AT450+AV450+AX450+AZ450+BB450+BD450+BF450+BH450+BJ450+BL450+BN450+BP450+BR450+BT450+BV450+BX450+BZ450+CB450+CD450+CF450+CH450+CJ450+CL450+CN450+CP450+CR450+CT450+CV450+CX450+CZ450+DB450+DD450+DF450+DH450+DJ450+DL450+DN450+DP450+DR450+DT450+DV450+DX450+DZ450+EB450+ED450+EF450+EH450+EJ450+EL450+EN450+EP450+ER450+ET450+EV450+EX450+EZ450+FB450+FD450+FF450+FH450+FJ450+FL450+FN450+FP450+FR450+FT450+FV450+FX450+FZ450+GB450+GD450+GF450</f>
        <v>0</v>
      </c>
      <c r="Q450" s="99">
        <f>P450-GO450</f>
        <v>0</v>
      </c>
      <c r="R450" s="102">
        <f>ROUNDUP(COUNTIF(T450:U450,"&gt; 0")/2,0)</f>
        <v>0</v>
      </c>
      <c r="S450" s="17" t="str">
        <f>IF(R450=0,"-",IF(R450-X450&gt;8,M450/(8+X450),M450/R450))</f>
        <v>-</v>
      </c>
      <c r="T450" s="102" t="str">
        <f>IFERROR(VLOOKUP(D450,'Ласт турнир'!A$2:C$129,2,FALSE),"")</f>
        <v/>
      </c>
      <c r="U450" s="14">
        <f>IFERROR(VLOOKUP(D450,'Ласт турнир'!A$2:C$129,3,FALSE),0)</f>
        <v>0</v>
      </c>
      <c r="V450" s="176"/>
      <c r="W450" s="177" t="str">
        <f>IF(GP450=0," ",IF(GP450-V450=0," ",GP450-V450))</f>
        <v xml:space="preserve"> </v>
      </c>
      <c r="X450" s="178"/>
    </row>
    <row r="451" spans="3:24" x14ac:dyDescent="0.25">
      <c r="C451" s="168">
        <f>C450+1</f>
        <v>370</v>
      </c>
      <c r="D451" s="3" t="s">
        <v>539</v>
      </c>
      <c r="E451" s="7">
        <v>3</v>
      </c>
      <c r="F451" s="26" t="s">
        <v>807</v>
      </c>
      <c r="G451" s="29" t="str">
        <f>TEXT(E451,"0,0") &amp; F451</f>
        <v>3,0</v>
      </c>
      <c r="H451" s="2">
        <f>IF(M451&gt;0,1,0)</f>
        <v>0</v>
      </c>
      <c r="I451" s="2">
        <f>IF(F451="",E451,E451+0.1)</f>
        <v>3</v>
      </c>
      <c r="J451" s="12"/>
      <c r="K451" s="18" t="str">
        <f>IF(M451 &gt; 0, K450+1, "n/a")</f>
        <v>n/a</v>
      </c>
      <c r="L451" s="11" t="str">
        <f t="shared" si="3"/>
        <v xml:space="preserve"> </v>
      </c>
      <c r="M451" s="27">
        <f>U451</f>
        <v>0</v>
      </c>
      <c r="N451" s="13">
        <f>M451-X451</f>
        <v>0</v>
      </c>
      <c r="O451" s="14" t="str">
        <f>IF(SUMIF(T451:U451,"&lt;0")&lt;&gt;0,SUMIF(T451:U451,"&lt;0")*(-1)," ")</f>
        <v xml:space="preserve"> </v>
      </c>
      <c r="P451" s="15">
        <f>AB451+AD451+AF451+AH451+AJ451+AL451+AN451+AP451+AR451+AT451+AV451+AX451+AZ451+BB451+BD451+BF451+BH451+BJ451+BL451+BN451+BP451+BR451+BT451+BV451+BX451+BZ451+CB451+CD451+CF451+CH451+CJ451+CL451+CN451+CP451+CR451+CT451+CV451+CX451+CZ451+DB451+DD451+DF451+DH451+DJ451+DL451+DN451+DP451+DR451+DT451+DV451+DX451+DZ451+EB451+ED451+EF451+EH451+EJ451+EL451+EN451+EP451+ER451+ET451+EV451+EX451+EZ451+FB451+FD451+FF451+FH451+FJ451+FL451+FN451+FP451+FR451+FT451+FV451+FX451+FZ451+GB451+GD451+GF451</f>
        <v>0</v>
      </c>
      <c r="Q451" s="99">
        <f>P451-GO451</f>
        <v>0</v>
      </c>
      <c r="R451" s="102">
        <f>ROUNDUP(COUNTIF(T451:U451,"&gt; 0")/2,0)</f>
        <v>0</v>
      </c>
      <c r="S451" s="17" t="str">
        <f>IF(R451=0,"-",IF(R451-X451&gt;8,M451/(8+X451),M451/R451))</f>
        <v>-</v>
      </c>
      <c r="T451" s="102" t="str">
        <f>IFERROR(VLOOKUP(D451,'Ласт турнир'!A$2:C$129,2,FALSE),"")</f>
        <v/>
      </c>
      <c r="U451" s="14">
        <f>IFERROR(VLOOKUP(D451,'Ласт турнир'!A$2:C$129,3,FALSE),0)</f>
        <v>0</v>
      </c>
      <c r="V451" s="176"/>
      <c r="W451" s="177" t="str">
        <f>IF(GP451=0," ",IF(GP451-V451=0," ",GP451-V451))</f>
        <v xml:space="preserve"> </v>
      </c>
      <c r="X451" s="178"/>
    </row>
    <row r="452" spans="3:24" x14ac:dyDescent="0.25">
      <c r="C452" s="168">
        <f>C451+1</f>
        <v>371</v>
      </c>
      <c r="D452" s="3" t="s">
        <v>413</v>
      </c>
      <c r="E452" s="7">
        <v>3</v>
      </c>
      <c r="F452" s="26" t="s">
        <v>807</v>
      </c>
      <c r="G452" s="29" t="str">
        <f>TEXT(E452,"0,0") &amp; F452</f>
        <v>3,0</v>
      </c>
      <c r="H452" s="2">
        <f>IF(M452&gt;0,1,0)</f>
        <v>0</v>
      </c>
      <c r="I452" s="2">
        <f>IF(F452="",E452,E452+0.1)</f>
        <v>3</v>
      </c>
      <c r="J452" s="12"/>
      <c r="K452" s="18" t="str">
        <f>IF(M452 &gt; 0, K451+1, "n/a")</f>
        <v>n/a</v>
      </c>
      <c r="L452" s="11" t="str">
        <f t="shared" si="3"/>
        <v xml:space="preserve"> </v>
      </c>
      <c r="M452" s="27">
        <f>U452</f>
        <v>0</v>
      </c>
      <c r="N452" s="13">
        <f>M452-X452</f>
        <v>0</v>
      </c>
      <c r="O452" s="14" t="str">
        <f>IF(SUMIF(T452:U452,"&lt;0")&lt;&gt;0,SUMIF(T452:U452,"&lt;0")*(-1)," ")</f>
        <v xml:space="preserve"> </v>
      </c>
      <c r="P452" s="15">
        <f>AB452+AD452+AF452+AH452+AJ452+AL452+AN452+AP452+AR452+AT452+AV452+AX452+AZ452+BB452+BD452+BF452+BH452+BJ452+BL452+BN452+BP452+BR452+BT452+BV452+BX452+BZ452+CB452+CD452+CF452+CH452+CJ452+CL452+CN452+CP452+CR452+CT452+CV452+CX452+CZ452+DB452+DD452+DF452+DH452+DJ452+DL452+DN452+DP452+DR452+DT452+DV452+DX452+DZ452+EB452+ED452+EF452+EH452+EJ452+EL452+EN452+EP452+ER452+ET452+EV452+EX452+EZ452+FB452+FD452+FF452+FH452+FJ452+FL452+FN452+FP452+FR452+FT452+FV452+FX452+FZ452+GB452+GD452+GF452</f>
        <v>0</v>
      </c>
      <c r="Q452" s="99">
        <f>P452-GO452</f>
        <v>0</v>
      </c>
      <c r="R452" s="102">
        <f>ROUNDUP(COUNTIF(T452:U452,"&gt; 0")/2,0)</f>
        <v>0</v>
      </c>
      <c r="S452" s="17" t="str">
        <f>IF(R452=0,"-",IF(R452-X452&gt;8,M452/(8+X452),M452/R452))</f>
        <v>-</v>
      </c>
      <c r="T452" s="102" t="str">
        <f>IFERROR(VLOOKUP(D452,'Ласт турнир'!A$2:C$129,2,FALSE),"")</f>
        <v/>
      </c>
      <c r="U452" s="14">
        <f>IFERROR(VLOOKUP(D452,'Ласт турнир'!A$2:C$129,3,FALSE),0)</f>
        <v>0</v>
      </c>
      <c r="V452" s="176"/>
      <c r="W452" s="177" t="str">
        <f>IF(GP452=0," ",IF(GP452-V452=0," ",GP452-V452))</f>
        <v xml:space="preserve"> </v>
      </c>
      <c r="X452" s="178"/>
    </row>
    <row r="453" spans="3:24" x14ac:dyDescent="0.25">
      <c r="C453" s="168">
        <f>C452+1</f>
        <v>372</v>
      </c>
      <c r="D453" s="3" t="s">
        <v>540</v>
      </c>
      <c r="E453" s="7">
        <v>3</v>
      </c>
      <c r="F453" s="26" t="s">
        <v>807</v>
      </c>
      <c r="G453" s="29" t="str">
        <f>TEXT(E453,"0,0") &amp; F453</f>
        <v>3,0</v>
      </c>
      <c r="H453" s="2">
        <f>IF(M453&gt;0,1,0)</f>
        <v>0</v>
      </c>
      <c r="I453" s="2">
        <f>IF(F453="",E453,E453+0.1)</f>
        <v>3</v>
      </c>
      <c r="J453" s="12"/>
      <c r="K453" s="18" t="str">
        <f>IF(M453 &gt; 0, K452+1, "n/a")</f>
        <v>n/a</v>
      </c>
      <c r="L453" s="11" t="str">
        <f t="shared" si="3"/>
        <v xml:space="preserve"> </v>
      </c>
      <c r="M453" s="27">
        <f>U453</f>
        <v>0</v>
      </c>
      <c r="N453" s="13">
        <f>M453-X453</f>
        <v>0</v>
      </c>
      <c r="O453" s="14" t="str">
        <f>IF(SUMIF(T453:U453,"&lt;0")&lt;&gt;0,SUMIF(T453:U453,"&lt;0")*(-1)," ")</f>
        <v xml:space="preserve"> </v>
      </c>
      <c r="P453" s="15">
        <f>AB453+AD453+AF453+AH453+AJ453+AL453+AN453+AP453+AR453+AT453+AV453+AX453+AZ453+BB453+BD453+BF453+BH453+BJ453+BL453+BN453+BP453+BR453+BT453+BV453+BX453+BZ453+CB453+CD453+CF453+CH453+CJ453+CL453+CN453+CP453+CR453+CT453+CV453+CX453+CZ453+DB453+DD453+DF453+DH453+DJ453+DL453+DN453+DP453+DR453+DT453+DV453+DX453+DZ453+EB453+ED453+EF453+EH453+EJ453+EL453+EN453+EP453+ER453+ET453+EV453+EX453+EZ453+FB453+FD453+FF453+FH453+FJ453+FL453+FN453+FP453+FR453+FT453+FV453+FX453+FZ453+GB453+GD453+GF453</f>
        <v>0</v>
      </c>
      <c r="Q453" s="99">
        <f>P453-GO453</f>
        <v>0</v>
      </c>
      <c r="R453" s="102">
        <f>ROUNDUP(COUNTIF(T453:U453,"&gt; 0")/2,0)</f>
        <v>0</v>
      </c>
      <c r="S453" s="17" t="str">
        <f>IF(R453=0,"-",IF(R453-X453&gt;8,M453/(8+X453),M453/R453))</f>
        <v>-</v>
      </c>
      <c r="T453" s="102" t="str">
        <f>IFERROR(VLOOKUP(D453,'Ласт турнир'!A$2:C$129,2,FALSE),"")</f>
        <v/>
      </c>
      <c r="U453" s="14">
        <f>IFERROR(VLOOKUP(D453,'Ласт турнир'!A$2:C$129,3,FALSE),0)</f>
        <v>0</v>
      </c>
      <c r="V453" s="176"/>
      <c r="W453" s="177" t="str">
        <f>IF(GP453=0," ",IF(GP453-V453=0," ",GP453-V453))</f>
        <v xml:space="preserve"> </v>
      </c>
      <c r="X453" s="178"/>
    </row>
    <row r="454" spans="3:24" x14ac:dyDescent="0.25">
      <c r="C454" s="168">
        <f>C453+1</f>
        <v>373</v>
      </c>
      <c r="D454" s="3" t="s">
        <v>505</v>
      </c>
      <c r="E454" s="7">
        <v>3</v>
      </c>
      <c r="F454" s="26" t="s">
        <v>807</v>
      </c>
      <c r="G454" s="29" t="str">
        <f>TEXT(E454,"0,0") &amp; F454</f>
        <v>3,0</v>
      </c>
      <c r="H454" s="2">
        <f>IF(M454&gt;0,1,0)</f>
        <v>0</v>
      </c>
      <c r="I454" s="2">
        <f>IF(F454="",E454,E454+0.1)</f>
        <v>3</v>
      </c>
      <c r="J454" s="12"/>
      <c r="K454" s="18" t="str">
        <f>IF(M454 &gt; 0, K453+1, "n/a")</f>
        <v>n/a</v>
      </c>
      <c r="L454" s="11" t="str">
        <f t="shared" si="3"/>
        <v xml:space="preserve"> </v>
      </c>
      <c r="M454" s="27">
        <f>U454</f>
        <v>0</v>
      </c>
      <c r="N454" s="13">
        <f>M454-X454</f>
        <v>0</v>
      </c>
      <c r="O454" s="14" t="str">
        <f>IF(SUMIF(T454:U454,"&lt;0")&lt;&gt;0,SUMIF(T454:U454,"&lt;0")*(-1)," ")</f>
        <v xml:space="preserve"> </v>
      </c>
      <c r="P454" s="15">
        <f>AB454+AD454+AF454+AH454+AJ454+AL454+AN454+AP454+AR454+AT454+AV454+AX454+AZ454+BB454+BD454+BF454+BH454+BJ454+BL454+BN454+BP454+BR454+BT454+BV454+BX454+BZ454+CB454+CD454+CF454+CH454+CJ454+CL454+CN454+CP454+CR454+CT454+CV454+CX454+CZ454+DB454+DD454+DF454+DH454+DJ454+DL454+DN454+DP454+DR454+DT454+DV454+DX454+DZ454+EB454+ED454+EF454+EH454+EJ454+EL454+EN454+EP454+ER454+ET454+EV454+EX454+EZ454+FB454+FD454+FF454+FH454+FJ454+FL454+FN454+FP454+FR454+FT454+FV454+FX454+FZ454+GB454+GD454+GF454</f>
        <v>0</v>
      </c>
      <c r="Q454" s="99">
        <f>P454-GO454</f>
        <v>0</v>
      </c>
      <c r="R454" s="102">
        <f>ROUNDUP(COUNTIF(T454:U454,"&gt; 0")/2,0)</f>
        <v>0</v>
      </c>
      <c r="S454" s="17" t="str">
        <f>IF(R454=0,"-",IF(R454-X454&gt;8,M454/(8+X454),M454/R454))</f>
        <v>-</v>
      </c>
      <c r="T454" s="102" t="str">
        <f>IFERROR(VLOOKUP(D454,'Ласт турнир'!A$2:C$129,2,FALSE),"")</f>
        <v/>
      </c>
      <c r="U454" s="14">
        <f>IFERROR(VLOOKUP(D454,'Ласт турнир'!A$2:C$129,3,FALSE),0)</f>
        <v>0</v>
      </c>
      <c r="V454" s="176"/>
      <c r="W454" s="177" t="str">
        <f>IF(GP454=0," ",IF(GP454-V454=0," ",GP454-V454))</f>
        <v xml:space="preserve"> </v>
      </c>
      <c r="X454" s="178"/>
    </row>
    <row r="455" spans="3:24" x14ac:dyDescent="0.25">
      <c r="C455" s="168">
        <f>C454+1</f>
        <v>374</v>
      </c>
      <c r="D455" s="3" t="s">
        <v>541</v>
      </c>
      <c r="E455" s="7">
        <v>3</v>
      </c>
      <c r="F455" s="26" t="s">
        <v>807</v>
      </c>
      <c r="G455" s="29" t="str">
        <f>TEXT(E455,"0,0") &amp; F455</f>
        <v>3,0</v>
      </c>
      <c r="H455" s="2">
        <f>IF(M455&gt;0,1,0)</f>
        <v>0</v>
      </c>
      <c r="I455" s="2">
        <f>IF(F455="",E455,E455+0.1)</f>
        <v>3</v>
      </c>
      <c r="J455" s="12"/>
      <c r="K455" s="18" t="str">
        <f>IF(M455 &gt; 0, K454+1, "n/a")</f>
        <v>n/a</v>
      </c>
      <c r="L455" s="11" t="str">
        <f t="shared" si="3"/>
        <v xml:space="preserve"> </v>
      </c>
      <c r="M455" s="27">
        <f>U455</f>
        <v>0</v>
      </c>
      <c r="N455" s="13">
        <f>M455-X455</f>
        <v>0</v>
      </c>
      <c r="O455" s="14" t="str">
        <f>IF(SUMIF(T455:U455,"&lt;0")&lt;&gt;0,SUMIF(T455:U455,"&lt;0")*(-1)," ")</f>
        <v xml:space="preserve"> </v>
      </c>
      <c r="P455" s="15">
        <f>AB455+AD455+AF455+AH455+AJ455+AL455+AN455+AP455+AR455+AT455+AV455+AX455+AZ455+BB455+BD455+BF455+BH455+BJ455+BL455+BN455+BP455+BR455+BT455+BV455+BX455+BZ455+CB455+CD455+CF455+CH455+CJ455+CL455+CN455+CP455+CR455+CT455+CV455+CX455+CZ455+DB455+DD455+DF455+DH455+DJ455+DL455+DN455+DP455+DR455+DT455+DV455+DX455+DZ455+EB455+ED455+EF455+EH455+EJ455+EL455+EN455+EP455+ER455+ET455+EV455+EX455+EZ455+FB455+FD455+FF455+FH455+FJ455+FL455+FN455+FP455+FR455+FT455+FV455+FX455+FZ455+GB455+GD455+GF455</f>
        <v>0</v>
      </c>
      <c r="Q455" s="99">
        <f>P455-GO455</f>
        <v>0</v>
      </c>
      <c r="R455" s="102">
        <f>ROUNDUP(COUNTIF(T455:U455,"&gt; 0")/2,0)</f>
        <v>0</v>
      </c>
      <c r="S455" s="17" t="str">
        <f>IF(R455=0,"-",IF(R455-X455&gt;8,M455/(8+X455),M455/R455))</f>
        <v>-</v>
      </c>
      <c r="T455" s="102" t="str">
        <f>IFERROR(VLOOKUP(D455,'Ласт турнир'!A$2:C$129,2,FALSE),"")</f>
        <v/>
      </c>
      <c r="U455" s="14">
        <f>IFERROR(VLOOKUP(D455,'Ласт турнир'!A$2:C$129,3,FALSE),0)</f>
        <v>0</v>
      </c>
      <c r="V455" s="176"/>
      <c r="W455" s="177" t="str">
        <f>IF(GP455=0," ",IF(GP455-V455=0," ",GP455-V455))</f>
        <v xml:space="preserve"> </v>
      </c>
      <c r="X455" s="178"/>
    </row>
    <row r="456" spans="3:24" x14ac:dyDescent="0.25">
      <c r="C456" s="168">
        <f>C455+1</f>
        <v>375</v>
      </c>
      <c r="D456" s="3" t="s">
        <v>542</v>
      </c>
      <c r="E456" s="7">
        <v>3</v>
      </c>
      <c r="F456" s="26" t="s">
        <v>807</v>
      </c>
      <c r="G456" s="29" t="str">
        <f>TEXT(E456,"0,0") &amp; F456</f>
        <v>3,0</v>
      </c>
      <c r="H456" s="2">
        <f>IF(M456&gt;0,1,0)</f>
        <v>0</v>
      </c>
      <c r="I456" s="2">
        <f>IF(F456="",E456,E456+0.1)</f>
        <v>3</v>
      </c>
      <c r="J456" s="12"/>
      <c r="K456" s="18" t="str">
        <f>IF(M456 &gt; 0, K455+1, "n/a")</f>
        <v>n/a</v>
      </c>
      <c r="L456" s="11" t="str">
        <f t="shared" si="3"/>
        <v xml:space="preserve"> </v>
      </c>
      <c r="M456" s="27">
        <f>U456</f>
        <v>0</v>
      </c>
      <c r="N456" s="13">
        <f>M456-X456</f>
        <v>0</v>
      </c>
      <c r="O456" s="14" t="str">
        <f>IF(SUMIF(T456:U456,"&lt;0")&lt;&gt;0,SUMIF(T456:U456,"&lt;0")*(-1)," ")</f>
        <v xml:space="preserve"> </v>
      </c>
      <c r="P456" s="15">
        <f>AB456+AD456+AF456+AH456+AJ456+AL456+AN456+AP456+AR456+AT456+AV456+AX456+AZ456+BB456+BD456+BF456+BH456+BJ456+BL456+BN456+BP456+BR456+BT456+BV456+BX456+BZ456+CB456+CD456+CF456+CH456+CJ456+CL456+CN456+CP456+CR456+CT456+CV456+CX456+CZ456+DB456+DD456+DF456+DH456+DJ456+DL456+DN456+DP456+DR456+DT456+DV456+DX456+DZ456+EB456+ED456+EF456+EH456+EJ456+EL456+EN456+EP456+ER456+ET456+EV456+EX456+EZ456+FB456+FD456+FF456+FH456+FJ456+FL456+FN456+FP456+FR456+FT456+FV456+FX456+FZ456+GB456+GD456+GF456</f>
        <v>0</v>
      </c>
      <c r="Q456" s="99">
        <f>P456-GO456</f>
        <v>0</v>
      </c>
      <c r="R456" s="102">
        <f>ROUNDUP(COUNTIF(T456:U456,"&gt; 0")/2,0)</f>
        <v>0</v>
      </c>
      <c r="S456" s="17" t="str">
        <f>IF(R456=0,"-",IF(R456-X456&gt;8,M456/(8+X456),M456/R456))</f>
        <v>-</v>
      </c>
      <c r="T456" s="102" t="str">
        <f>IFERROR(VLOOKUP(D456,'Ласт турнир'!A$2:C$129,2,FALSE),"")</f>
        <v/>
      </c>
      <c r="U456" s="14">
        <f>IFERROR(VLOOKUP(D456,'Ласт турнир'!A$2:C$129,3,FALSE),0)</f>
        <v>0</v>
      </c>
      <c r="V456" s="176"/>
      <c r="W456" s="177" t="str">
        <f>IF(GP456=0," ",IF(GP456-V456=0," ",GP456-V456))</f>
        <v xml:space="preserve"> </v>
      </c>
      <c r="X456" s="178"/>
    </row>
    <row r="457" spans="3:24" x14ac:dyDescent="0.25">
      <c r="C457" s="168">
        <f>C456+1</f>
        <v>376</v>
      </c>
      <c r="D457" s="3" t="s">
        <v>543</v>
      </c>
      <c r="E457" s="7">
        <v>3</v>
      </c>
      <c r="F457" s="26" t="s">
        <v>807</v>
      </c>
      <c r="G457" s="29" t="str">
        <f>TEXT(E457,"0,0") &amp; F457</f>
        <v>3,0</v>
      </c>
      <c r="H457" s="2">
        <f>IF(M457&gt;0,1,0)</f>
        <v>0</v>
      </c>
      <c r="I457" s="2">
        <f>IF(F457="",E457,E457+0.1)</f>
        <v>3</v>
      </c>
      <c r="J457" s="12"/>
      <c r="K457" s="18" t="str">
        <f>IF(M457 &gt; 0, K456+1, "n/a")</f>
        <v>n/a</v>
      </c>
      <c r="L457" s="11" t="str">
        <f t="shared" si="3"/>
        <v xml:space="preserve"> </v>
      </c>
      <c r="M457" s="27">
        <f>U457</f>
        <v>0</v>
      </c>
      <c r="N457" s="13">
        <f>M457-X457</f>
        <v>0</v>
      </c>
      <c r="O457" s="14" t="str">
        <f>IF(SUMIF(T457:U457,"&lt;0")&lt;&gt;0,SUMIF(T457:U457,"&lt;0")*(-1)," ")</f>
        <v xml:space="preserve"> </v>
      </c>
      <c r="P457" s="15">
        <f>AB457+AD457+AF457+AH457+AJ457+AL457+AN457+AP457+AR457+AT457+AV457+AX457+AZ457+BB457+BD457+BF457+BH457+BJ457+BL457+BN457+BP457+BR457+BT457+BV457+BX457+BZ457+CB457+CD457+CF457+CH457+CJ457+CL457+CN457+CP457+CR457+CT457+CV457+CX457+CZ457+DB457+DD457+DF457+DH457+DJ457+DL457+DN457+DP457+DR457+DT457+DV457+DX457+DZ457+EB457+ED457+EF457+EH457+EJ457+EL457+EN457+EP457+ER457+ET457+EV457+EX457+EZ457+FB457+FD457+FF457+FH457+FJ457+FL457+FN457+FP457+FR457+FT457+FV457+FX457+FZ457+GB457+GD457+GF457</f>
        <v>0</v>
      </c>
      <c r="Q457" s="99">
        <f>P457-GO457</f>
        <v>0</v>
      </c>
      <c r="R457" s="102">
        <f>ROUNDUP(COUNTIF(T457:U457,"&gt; 0")/2,0)</f>
        <v>0</v>
      </c>
      <c r="S457" s="17" t="str">
        <f>IF(R457=0,"-",IF(R457-X457&gt;8,M457/(8+X457),M457/R457))</f>
        <v>-</v>
      </c>
      <c r="T457" s="102" t="str">
        <f>IFERROR(VLOOKUP(D457,'Ласт турнир'!A$2:C$129,2,FALSE),"")</f>
        <v/>
      </c>
      <c r="U457" s="14">
        <f>IFERROR(VLOOKUP(D457,'Ласт турнир'!A$2:C$129,3,FALSE),0)</f>
        <v>0</v>
      </c>
      <c r="V457" s="176"/>
      <c r="W457" s="177" t="str">
        <f>IF(GP457=0," ",IF(GP457-V457=0," ",GP457-V457))</f>
        <v xml:space="preserve"> </v>
      </c>
      <c r="X457" s="178"/>
    </row>
    <row r="458" spans="3:24" x14ac:dyDescent="0.25">
      <c r="C458" s="168">
        <f>C457+1</f>
        <v>377</v>
      </c>
      <c r="D458" s="3" t="s">
        <v>544</v>
      </c>
      <c r="E458" s="7">
        <v>3</v>
      </c>
      <c r="F458" s="26" t="s">
        <v>807</v>
      </c>
      <c r="G458" s="29" t="str">
        <f>TEXT(E458,"0,0") &amp; F458</f>
        <v>3,0</v>
      </c>
      <c r="H458" s="2">
        <f>IF(M458&gt;0,1,0)</f>
        <v>0</v>
      </c>
      <c r="I458" s="2">
        <f>IF(F458="",E458,E458+0.1)</f>
        <v>3</v>
      </c>
      <c r="J458" s="12"/>
      <c r="K458" s="18" t="str">
        <f>IF(M458 &gt; 0, K457+1, "n/a")</f>
        <v>n/a</v>
      </c>
      <c r="L458" s="11" t="str">
        <f t="shared" si="3"/>
        <v xml:space="preserve"> </v>
      </c>
      <c r="M458" s="27">
        <f>U458</f>
        <v>0</v>
      </c>
      <c r="N458" s="13">
        <f>M458-X458</f>
        <v>0</v>
      </c>
      <c r="O458" s="14" t="str">
        <f>IF(SUMIF(T458:U458,"&lt;0")&lt;&gt;0,SUMIF(T458:U458,"&lt;0")*(-1)," ")</f>
        <v xml:space="preserve"> </v>
      </c>
      <c r="P458" s="15">
        <f>AB458+AD458+AF458+AH458+AJ458+AL458+AN458+AP458+AR458+AT458+AV458+AX458+AZ458+BB458+BD458+BF458+BH458+BJ458+BL458+BN458+BP458+BR458+BT458+BV458+BX458+BZ458+CB458+CD458+CF458+CH458+CJ458+CL458+CN458+CP458+CR458+CT458+CV458+CX458+CZ458+DB458+DD458+DF458+DH458+DJ458+DL458+DN458+DP458+DR458+DT458+DV458+DX458+DZ458+EB458+ED458+EF458+EH458+EJ458+EL458+EN458+EP458+ER458+ET458+EV458+EX458+EZ458+FB458+FD458+FF458+FH458+FJ458+FL458+FN458+FP458+FR458+FT458+FV458+FX458+FZ458+GB458+GD458+GF458</f>
        <v>0</v>
      </c>
      <c r="Q458" s="99">
        <f>P458-GO458</f>
        <v>0</v>
      </c>
      <c r="R458" s="102">
        <f>ROUNDUP(COUNTIF(T458:U458,"&gt; 0")/2,0)</f>
        <v>0</v>
      </c>
      <c r="S458" s="17" t="str">
        <f>IF(R458=0,"-",IF(R458-X458&gt;8,M458/(8+X458),M458/R458))</f>
        <v>-</v>
      </c>
      <c r="T458" s="102" t="str">
        <f>IFERROR(VLOOKUP(D458,'Ласт турнир'!A$2:C$129,2,FALSE),"")</f>
        <v/>
      </c>
      <c r="U458" s="14">
        <f>IFERROR(VLOOKUP(D458,'Ласт турнир'!A$2:C$129,3,FALSE),0)</f>
        <v>0</v>
      </c>
      <c r="V458" s="176"/>
      <c r="W458" s="177" t="str">
        <f>IF(GP458=0," ",IF(GP458-V458=0," ",GP458-V458))</f>
        <v xml:space="preserve"> </v>
      </c>
      <c r="X458" s="178"/>
    </row>
    <row r="459" spans="3:24" x14ac:dyDescent="0.25">
      <c r="C459" s="168">
        <f>C458+1</f>
        <v>378</v>
      </c>
      <c r="D459" s="3" t="s">
        <v>451</v>
      </c>
      <c r="E459" s="7">
        <v>3</v>
      </c>
      <c r="F459" s="26" t="s">
        <v>807</v>
      </c>
      <c r="G459" s="29" t="str">
        <f>TEXT(E459,"0,0") &amp; F459</f>
        <v>3,0</v>
      </c>
      <c r="H459" s="2">
        <f>IF(M459&gt;0,1,0)</f>
        <v>0</v>
      </c>
      <c r="I459" s="2">
        <f>IF(F459="",E459,E459+0.1)</f>
        <v>3</v>
      </c>
      <c r="J459" s="12"/>
      <c r="K459" s="18" t="str">
        <f>IF(M459 &gt; 0, K458+1, "n/a")</f>
        <v>n/a</v>
      </c>
      <c r="L459" s="11" t="str">
        <f t="shared" ref="L459:L522" si="4">IF(V459=0," ",IF(V459-K459=0," ",V459-K459))</f>
        <v xml:space="preserve"> </v>
      </c>
      <c r="M459" s="27">
        <f>U459</f>
        <v>0</v>
      </c>
      <c r="N459" s="13">
        <f>M459-X459</f>
        <v>0</v>
      </c>
      <c r="O459" s="14" t="str">
        <f>IF(SUMIF(T459:U459,"&lt;0")&lt;&gt;0,SUMIF(T459:U459,"&lt;0")*(-1)," ")</f>
        <v xml:space="preserve"> </v>
      </c>
      <c r="P459" s="15">
        <f>AB459+AD459+AF459+AH459+AJ459+AL459+AN459+AP459+AR459+AT459+AV459+AX459+AZ459+BB459+BD459+BF459+BH459+BJ459+BL459+BN459+BP459+BR459+BT459+BV459+BX459+BZ459+CB459+CD459+CF459+CH459+CJ459+CL459+CN459+CP459+CR459+CT459+CV459+CX459+CZ459+DB459+DD459+DF459+DH459+DJ459+DL459+DN459+DP459+DR459+DT459+DV459+DX459+DZ459+EB459+ED459+EF459+EH459+EJ459+EL459+EN459+EP459+ER459+ET459+EV459+EX459+EZ459+FB459+FD459+FF459+FH459+FJ459+FL459+FN459+FP459+FR459+FT459+FV459+FX459+FZ459+GB459+GD459+GF459</f>
        <v>0</v>
      </c>
      <c r="Q459" s="99">
        <f>P459-GO459</f>
        <v>0</v>
      </c>
      <c r="R459" s="102">
        <f>ROUNDUP(COUNTIF(T459:U459,"&gt; 0")/2,0)</f>
        <v>0</v>
      </c>
      <c r="S459" s="17" t="str">
        <f>IF(R459=0,"-",IF(R459-X459&gt;8,M459/(8+X459),M459/R459))</f>
        <v>-</v>
      </c>
      <c r="T459" s="102" t="str">
        <f>IFERROR(VLOOKUP(D459,'Ласт турнир'!A$2:C$129,2,FALSE),"")</f>
        <v/>
      </c>
      <c r="U459" s="14">
        <f>IFERROR(VLOOKUP(D459,'Ласт турнир'!A$2:C$129,3,FALSE),0)</f>
        <v>0</v>
      </c>
      <c r="V459" s="176"/>
      <c r="W459" s="177" t="str">
        <f>IF(GP459=0," ",IF(GP459-V459=0," ",GP459-V459))</f>
        <v xml:space="preserve"> </v>
      </c>
      <c r="X459" s="178"/>
    </row>
    <row r="460" spans="3:24" x14ac:dyDescent="0.25">
      <c r="C460" s="168">
        <f>C459+1</f>
        <v>379</v>
      </c>
      <c r="D460" s="3" t="s">
        <v>545</v>
      </c>
      <c r="E460" s="7">
        <v>3</v>
      </c>
      <c r="F460" s="26" t="s">
        <v>807</v>
      </c>
      <c r="G460" s="29" t="str">
        <f>TEXT(E460,"0,0") &amp; F460</f>
        <v>3,0</v>
      </c>
      <c r="H460" s="2">
        <f>IF(M460&gt;0,1,0)</f>
        <v>0</v>
      </c>
      <c r="I460" s="2">
        <f>IF(F460="",E460,E460+0.1)</f>
        <v>3</v>
      </c>
      <c r="J460" s="12"/>
      <c r="K460" s="18" t="str">
        <f>IF(M460 &gt; 0, K459+1, "n/a")</f>
        <v>n/a</v>
      </c>
      <c r="L460" s="11" t="str">
        <f t="shared" si="4"/>
        <v xml:space="preserve"> </v>
      </c>
      <c r="M460" s="27">
        <f>U460</f>
        <v>0</v>
      </c>
      <c r="N460" s="13">
        <f>M460-X460</f>
        <v>0</v>
      </c>
      <c r="O460" s="14" t="str">
        <f>IF(SUMIF(T460:U460,"&lt;0")&lt;&gt;0,SUMIF(T460:U460,"&lt;0")*(-1)," ")</f>
        <v xml:space="preserve"> </v>
      </c>
      <c r="P460" s="15">
        <f>AB460+AD460+AF460+AH460+AJ460+AL460+AN460+AP460+AR460+AT460+AV460+AX460+AZ460+BB460+BD460+BF460+BH460+BJ460+BL460+BN460+BP460+BR460+BT460+BV460+BX460+BZ460+CB460+CD460+CF460+CH460+CJ460+CL460+CN460+CP460+CR460+CT460+CV460+CX460+CZ460+DB460+DD460+DF460+DH460+DJ460+DL460+DN460+DP460+DR460+DT460+DV460+DX460+DZ460+EB460+ED460+EF460+EH460+EJ460+EL460+EN460+EP460+ER460+ET460+EV460+EX460+EZ460+FB460+FD460+FF460+FH460+FJ460+FL460+FN460+FP460+FR460+FT460+FV460+FX460+FZ460+GB460+GD460+GF460</f>
        <v>0</v>
      </c>
      <c r="Q460" s="99">
        <f>P460-GO460</f>
        <v>0</v>
      </c>
      <c r="R460" s="102">
        <f>ROUNDUP(COUNTIF(T460:U460,"&gt; 0")/2,0)</f>
        <v>0</v>
      </c>
      <c r="S460" s="17" t="str">
        <f>IF(R460=0,"-",IF(R460-X460&gt;8,M460/(8+X460),M460/R460))</f>
        <v>-</v>
      </c>
      <c r="T460" s="102" t="str">
        <f>IFERROR(VLOOKUP(D460,'Ласт турнир'!A$2:C$129,2,FALSE),"")</f>
        <v/>
      </c>
      <c r="U460" s="14">
        <f>IFERROR(VLOOKUP(D460,'Ласт турнир'!A$2:C$129,3,FALSE),0)</f>
        <v>0</v>
      </c>
      <c r="V460" s="176"/>
      <c r="W460" s="177" t="str">
        <f>IF(GP460=0," ",IF(GP460-V460=0," ",GP460-V460))</f>
        <v xml:space="preserve"> </v>
      </c>
      <c r="X460" s="178"/>
    </row>
    <row r="461" spans="3:24" x14ac:dyDescent="0.25">
      <c r="C461" s="168">
        <f>C460+1</f>
        <v>380</v>
      </c>
      <c r="D461" s="3" t="s">
        <v>546</v>
      </c>
      <c r="E461" s="7">
        <v>3</v>
      </c>
      <c r="F461" s="26" t="s">
        <v>807</v>
      </c>
      <c r="G461" s="29" t="str">
        <f>TEXT(E461,"0,0") &amp; F461</f>
        <v>3,0</v>
      </c>
      <c r="H461" s="2">
        <f>IF(M461&gt;0,1,0)</f>
        <v>0</v>
      </c>
      <c r="I461" s="2">
        <f>IF(F461="",E461,E461+0.1)</f>
        <v>3</v>
      </c>
      <c r="J461" s="12"/>
      <c r="K461" s="18" t="str">
        <f>IF(M461 &gt; 0, K460+1, "n/a")</f>
        <v>n/a</v>
      </c>
      <c r="L461" s="11" t="str">
        <f t="shared" si="4"/>
        <v xml:space="preserve"> </v>
      </c>
      <c r="M461" s="27">
        <f>U461</f>
        <v>0</v>
      </c>
      <c r="N461" s="13">
        <f>M461-X461</f>
        <v>0</v>
      </c>
      <c r="O461" s="14" t="str">
        <f>IF(SUMIF(T461:U461,"&lt;0")&lt;&gt;0,SUMIF(T461:U461,"&lt;0")*(-1)," ")</f>
        <v xml:space="preserve"> </v>
      </c>
      <c r="P461" s="15">
        <f>AB461+AD461+AF461+AH461+AJ461+AL461+AN461+AP461+AR461+AT461+AV461+AX461+AZ461+BB461+BD461+BF461+BH461+BJ461+BL461+BN461+BP461+BR461+BT461+BV461+BX461+BZ461+CB461+CD461+CF461+CH461+CJ461+CL461+CN461+CP461+CR461+CT461+CV461+CX461+CZ461+DB461+DD461+DF461+DH461+DJ461+DL461+DN461+DP461+DR461+DT461+DV461+DX461+DZ461+EB461+ED461+EF461+EH461+EJ461+EL461+EN461+EP461+ER461+ET461+EV461+EX461+EZ461+FB461+FD461+FF461+FH461+FJ461+FL461+FN461+FP461+FR461+FT461+FV461+FX461+FZ461+GB461+GD461+GF461</f>
        <v>0</v>
      </c>
      <c r="Q461" s="99">
        <f>P461-GO461</f>
        <v>0</v>
      </c>
      <c r="R461" s="102">
        <f>ROUNDUP(COUNTIF(T461:U461,"&gt; 0")/2,0)</f>
        <v>0</v>
      </c>
      <c r="S461" s="17" t="str">
        <f>IF(R461=0,"-",IF(R461-X461&gt;8,M461/(8+X461),M461/R461))</f>
        <v>-</v>
      </c>
      <c r="T461" s="102" t="str">
        <f>IFERROR(VLOOKUP(D461,'Ласт турнир'!A$2:C$129,2,FALSE),"")</f>
        <v/>
      </c>
      <c r="U461" s="14">
        <f>IFERROR(VLOOKUP(D461,'Ласт турнир'!A$2:C$129,3,FALSE),0)</f>
        <v>0</v>
      </c>
      <c r="V461" s="176"/>
      <c r="W461" s="177" t="str">
        <f>IF(GP461=0," ",IF(GP461-V461=0," ",GP461-V461))</f>
        <v xml:space="preserve"> </v>
      </c>
      <c r="X461" s="178"/>
    </row>
    <row r="462" spans="3:24" x14ac:dyDescent="0.25">
      <c r="C462" s="168">
        <f>C461+1</f>
        <v>381</v>
      </c>
      <c r="D462" s="3" t="s">
        <v>433</v>
      </c>
      <c r="E462" s="7">
        <v>3</v>
      </c>
      <c r="F462" s="26" t="s">
        <v>807</v>
      </c>
      <c r="G462" s="29" t="str">
        <f>TEXT(E462,"0,0") &amp; F462</f>
        <v>3,0</v>
      </c>
      <c r="H462" s="2">
        <f>IF(M462&gt;0,1,0)</f>
        <v>0</v>
      </c>
      <c r="I462" s="2">
        <f>IF(F462="",E462,E462+0.1)</f>
        <v>3</v>
      </c>
      <c r="J462" s="12"/>
      <c r="K462" s="18" t="str">
        <f>IF(M462 &gt; 0, K461+1, "n/a")</f>
        <v>n/a</v>
      </c>
      <c r="L462" s="11" t="str">
        <f t="shared" si="4"/>
        <v xml:space="preserve"> </v>
      </c>
      <c r="M462" s="27">
        <f>U462</f>
        <v>0</v>
      </c>
      <c r="N462" s="13">
        <f>M462-X462</f>
        <v>0</v>
      </c>
      <c r="O462" s="14" t="str">
        <f>IF(SUMIF(T462:U462,"&lt;0")&lt;&gt;0,SUMIF(T462:U462,"&lt;0")*(-1)," ")</f>
        <v xml:space="preserve"> </v>
      </c>
      <c r="P462" s="15">
        <f>AB462+AD462+AF462+AH462+AJ462+AL462+AN462+AP462+AR462+AT462+AV462+AX462+AZ462+BB462+BD462+BF462+BH462+BJ462+BL462+BN462+BP462+BR462+BT462+BV462+BX462+BZ462+CB462+CD462+CF462+CH462+CJ462+CL462+CN462+CP462+CR462+CT462+CV462+CX462+CZ462+DB462+DD462+DF462+DH462+DJ462+DL462+DN462+DP462+DR462+DT462+DV462+DX462+DZ462+EB462+ED462+EF462+EH462+EJ462+EL462+EN462+EP462+ER462+ET462+EV462+EX462+EZ462+FB462+FD462+FF462+FH462+FJ462+FL462+FN462+FP462+FR462+FT462+FV462+FX462+FZ462+GB462+GD462+GF462</f>
        <v>0</v>
      </c>
      <c r="Q462" s="99">
        <f>P462-GO462</f>
        <v>0</v>
      </c>
      <c r="R462" s="102">
        <f>ROUNDUP(COUNTIF(T462:U462,"&gt; 0")/2,0)</f>
        <v>0</v>
      </c>
      <c r="S462" s="17" t="str">
        <f>IF(R462=0,"-",IF(R462-X462&gt;8,M462/(8+X462),M462/R462))</f>
        <v>-</v>
      </c>
      <c r="T462" s="102" t="str">
        <f>IFERROR(VLOOKUP(D462,'Ласт турнир'!A$2:C$129,2,FALSE),"")</f>
        <v/>
      </c>
      <c r="U462" s="14">
        <f>IFERROR(VLOOKUP(D462,'Ласт турнир'!A$2:C$129,3,FALSE),0)</f>
        <v>0</v>
      </c>
      <c r="V462" s="176"/>
      <c r="W462" s="177" t="str">
        <f>IF(GP462=0," ",IF(GP462-V462=0," ",GP462-V462))</f>
        <v xml:space="preserve"> </v>
      </c>
      <c r="X462" s="178"/>
    </row>
    <row r="463" spans="3:24" x14ac:dyDescent="0.25">
      <c r="C463" s="168">
        <f>C462+1</f>
        <v>382</v>
      </c>
      <c r="D463" s="3" t="s">
        <v>547</v>
      </c>
      <c r="E463" s="7">
        <v>3</v>
      </c>
      <c r="F463" s="26" t="s">
        <v>807</v>
      </c>
      <c r="G463" s="29" t="str">
        <f>TEXT(E463,"0,0") &amp; F463</f>
        <v>3,0</v>
      </c>
      <c r="H463" s="2">
        <f>IF(M463&gt;0,1,0)</f>
        <v>0</v>
      </c>
      <c r="I463" s="2">
        <f>IF(F463="",E463,E463+0.1)</f>
        <v>3</v>
      </c>
      <c r="J463" s="12"/>
      <c r="K463" s="18" t="str">
        <f>IF(M463 &gt; 0, K462+1, "n/a")</f>
        <v>n/a</v>
      </c>
      <c r="L463" s="11" t="str">
        <f t="shared" si="4"/>
        <v xml:space="preserve"> </v>
      </c>
      <c r="M463" s="27">
        <f>U463</f>
        <v>0</v>
      </c>
      <c r="N463" s="13">
        <f>M463-X463</f>
        <v>0</v>
      </c>
      <c r="O463" s="14" t="str">
        <f>IF(SUMIF(T463:U463,"&lt;0")&lt;&gt;0,SUMIF(T463:U463,"&lt;0")*(-1)," ")</f>
        <v xml:space="preserve"> </v>
      </c>
      <c r="P463" s="15">
        <f>AB463+AD463+AF463+AH463+AJ463+AL463+AN463+AP463+AR463+AT463+AV463+AX463+AZ463+BB463+BD463+BF463+BH463+BJ463+BL463+BN463+BP463+BR463+BT463+BV463+BX463+BZ463+CB463+CD463+CF463+CH463+CJ463+CL463+CN463+CP463+CR463+CT463+CV463+CX463+CZ463+DB463+DD463+DF463+DH463+DJ463+DL463+DN463+DP463+DR463+DT463+DV463+DX463+DZ463+EB463+ED463+EF463+EH463+EJ463+EL463+EN463+EP463+ER463+ET463+EV463+EX463+EZ463+FB463+FD463+FF463+FH463+FJ463+FL463+FN463+FP463+FR463+FT463+FV463+FX463+FZ463+GB463+GD463+GF463</f>
        <v>0</v>
      </c>
      <c r="Q463" s="99">
        <f>P463-GO463</f>
        <v>0</v>
      </c>
      <c r="R463" s="102">
        <f>ROUNDUP(COUNTIF(T463:U463,"&gt; 0")/2,0)</f>
        <v>0</v>
      </c>
      <c r="S463" s="17" t="str">
        <f>IF(R463=0,"-",IF(R463-X463&gt;8,M463/(8+X463),M463/R463))</f>
        <v>-</v>
      </c>
      <c r="T463" s="102" t="str">
        <f>IFERROR(VLOOKUP(D463,'Ласт турнир'!A$2:C$129,2,FALSE),"")</f>
        <v/>
      </c>
      <c r="U463" s="14">
        <f>IFERROR(VLOOKUP(D463,'Ласт турнир'!A$2:C$129,3,FALSE),0)</f>
        <v>0</v>
      </c>
      <c r="V463" s="176"/>
      <c r="W463" s="177" t="str">
        <f>IF(GP463=0," ",IF(GP463-V463=0," ",GP463-V463))</f>
        <v xml:space="preserve"> </v>
      </c>
      <c r="X463" s="178"/>
    </row>
    <row r="464" spans="3:24" x14ac:dyDescent="0.25">
      <c r="C464" s="168">
        <f>C463+1</f>
        <v>383</v>
      </c>
      <c r="D464" s="3" t="s">
        <v>548</v>
      </c>
      <c r="E464" s="7">
        <v>3</v>
      </c>
      <c r="F464" s="26" t="s">
        <v>807</v>
      </c>
      <c r="G464" s="29" t="str">
        <f>TEXT(E464,"0,0") &amp; F464</f>
        <v>3,0</v>
      </c>
      <c r="H464" s="2">
        <f>IF(M464&gt;0,1,0)</f>
        <v>0</v>
      </c>
      <c r="I464" s="2">
        <f>IF(F464="",E464,E464+0.1)</f>
        <v>3</v>
      </c>
      <c r="J464" s="19"/>
      <c r="K464" s="18" t="str">
        <f>IF(M464 &gt; 0, K463+1, "n/a")</f>
        <v>n/a</v>
      </c>
      <c r="L464" s="11" t="str">
        <f t="shared" si="4"/>
        <v xml:space="preserve"> </v>
      </c>
      <c r="M464" s="27">
        <f>U464</f>
        <v>0</v>
      </c>
      <c r="N464" s="13">
        <f>M464-X464</f>
        <v>0</v>
      </c>
      <c r="O464" s="14" t="str">
        <f>IF(SUMIF(T464:U464,"&lt;0")&lt;&gt;0,SUMIF(T464:U464,"&lt;0")*(-1)," ")</f>
        <v xml:space="preserve"> </v>
      </c>
      <c r="P464" s="15">
        <f>AB464+AD464+AF464+AH464+AJ464+AL464+AN464+AP464+AR464+AT464+AV464+AX464+AZ464+BB464+BD464+BF464+BH464+BJ464+BL464+BN464+BP464+BR464+BT464+BV464+BX464+BZ464+CB464+CD464+CF464+CH464+CJ464+CL464+CN464+CP464+CR464+CT464+CV464+CX464+CZ464+DB464+DD464+DF464+DH464+DJ464+DL464+DN464+DP464+DR464+DT464+DV464+DX464+DZ464+EB464+ED464+EF464+EH464+EJ464+EL464+EN464+EP464+ER464+ET464+EV464+EX464+EZ464+FB464+FD464+FF464+FH464+FJ464+FL464+FN464+FP464+FR464+FT464+FV464+FX464+FZ464+GB464+GD464+GF464</f>
        <v>0</v>
      </c>
      <c r="Q464" s="99">
        <f>P464-GO464</f>
        <v>0</v>
      </c>
      <c r="R464" s="102">
        <f>ROUNDUP(COUNTIF(T464:U464,"&gt; 0")/2,0)</f>
        <v>0</v>
      </c>
      <c r="S464" s="17" t="str">
        <f>IF(R464=0,"-",IF(R464-X464&gt;8,M464/(8+X464),M464/R464))</f>
        <v>-</v>
      </c>
      <c r="T464" s="102" t="str">
        <f>IFERROR(VLOOKUP(D464,'Ласт турнир'!A$2:C$129,2,FALSE),"")</f>
        <v/>
      </c>
      <c r="U464" s="14">
        <f>IFERROR(VLOOKUP(D464,'Ласт турнир'!A$2:C$129,3,FALSE),0)</f>
        <v>0</v>
      </c>
      <c r="V464" s="176"/>
      <c r="W464" s="177" t="str">
        <f>IF(GP464=0," ",IF(GP464-V464=0," ",GP464-V464))</f>
        <v xml:space="preserve"> </v>
      </c>
      <c r="X464" s="178"/>
    </row>
    <row r="465" spans="3:24" x14ac:dyDescent="0.25">
      <c r="C465" s="168">
        <f>C464+1</f>
        <v>384</v>
      </c>
      <c r="D465" s="3" t="s">
        <v>333</v>
      </c>
      <c r="E465" s="7">
        <v>3</v>
      </c>
      <c r="F465" s="26" t="s">
        <v>807</v>
      </c>
      <c r="G465" s="29" t="str">
        <f>TEXT(E465,"0,0") &amp; F465</f>
        <v>3,0</v>
      </c>
      <c r="H465" s="2">
        <f>IF(M465&gt;0,1,0)</f>
        <v>0</v>
      </c>
      <c r="I465" s="2">
        <f>IF(F465="",E465,E465+0.1)</f>
        <v>3</v>
      </c>
      <c r="J465" s="19"/>
      <c r="K465" s="18" t="str">
        <f>IF(M465 &gt; 0, K464+1, "n/a")</f>
        <v>n/a</v>
      </c>
      <c r="L465" s="11" t="str">
        <f t="shared" si="4"/>
        <v xml:space="preserve"> </v>
      </c>
      <c r="M465" s="27">
        <f>U465</f>
        <v>0</v>
      </c>
      <c r="N465" s="13">
        <f>M465-X465</f>
        <v>0</v>
      </c>
      <c r="O465" s="14" t="str">
        <f>IF(SUMIF(T465:U465,"&lt;0")&lt;&gt;0,SUMIF(T465:U465,"&lt;0")*(-1)," ")</f>
        <v xml:space="preserve"> </v>
      </c>
      <c r="P465" s="15">
        <f>AB465+AD465+AF465+AH465+AJ465+AL465+AN465+AP465+AR465+AT465+AV465+AX465+AZ465+BB465+BD465+BF465+BH465+BJ465+BL465+BN465+BP465+BR465+BT465+BV465+BX465+BZ465+CB465+CD465+CF465+CH465+CJ465+CL465+CN465+CP465+CR465+CT465+CV465+CX465+CZ465+DB465+DD465+DF465+DH465+DJ465+DL465+DN465+DP465+DR465+DT465+DV465+DX465+DZ465+EB465+ED465+EF465+EH465+EJ465+EL465+EN465+EP465+ER465+ET465+EV465+EX465+EZ465+FB465+FD465+FF465+FH465+FJ465+FL465+FN465+FP465+FR465+FT465+FV465+FX465+FZ465+GB465+GD465+GF465</f>
        <v>0</v>
      </c>
      <c r="Q465" s="99">
        <f>P465-GO465</f>
        <v>0</v>
      </c>
      <c r="R465" s="102">
        <f>ROUNDUP(COUNTIF(T465:U465,"&gt; 0")/2,0)</f>
        <v>0</v>
      </c>
      <c r="S465" s="17" t="str">
        <f>IF(R465=0,"-",IF(R465-X465&gt;8,M465/(8+X465),M465/R465))</f>
        <v>-</v>
      </c>
      <c r="T465" s="102" t="str">
        <f>IFERROR(VLOOKUP(D465,'Ласт турнир'!A$2:C$129,2,FALSE),"")</f>
        <v/>
      </c>
      <c r="U465" s="14">
        <f>IFERROR(VLOOKUP(D465,'Ласт турнир'!A$2:C$129,3,FALSE),0)</f>
        <v>0</v>
      </c>
      <c r="V465" s="176"/>
      <c r="W465" s="177" t="str">
        <f>IF(GP465=0," ",IF(GP465-V465=0," ",GP465-V465))</f>
        <v xml:space="preserve"> </v>
      </c>
      <c r="X465" s="178"/>
    </row>
    <row r="466" spans="3:24" x14ac:dyDescent="0.25">
      <c r="C466" s="168">
        <f>C465+1</f>
        <v>385</v>
      </c>
      <c r="D466" s="3" t="s">
        <v>355</v>
      </c>
      <c r="E466" s="7">
        <v>3</v>
      </c>
      <c r="F466" s="26" t="s">
        <v>807</v>
      </c>
      <c r="G466" s="29" t="str">
        <f>TEXT(E466,"0,0") &amp; F466</f>
        <v>3,0</v>
      </c>
      <c r="H466" s="2">
        <f>IF(M466&gt;0,1,0)</f>
        <v>0</v>
      </c>
      <c r="I466" s="2">
        <f>IF(F466="",E466,E466+0.1)</f>
        <v>3</v>
      </c>
      <c r="J466" s="19"/>
      <c r="K466" s="18" t="str">
        <f>IF(M466 &gt; 0, K465+1, "n/a")</f>
        <v>n/a</v>
      </c>
      <c r="L466" s="11" t="str">
        <f t="shared" si="4"/>
        <v xml:space="preserve"> </v>
      </c>
      <c r="M466" s="27">
        <f>U466</f>
        <v>0</v>
      </c>
      <c r="N466" s="13">
        <f>M466-X466</f>
        <v>0</v>
      </c>
      <c r="O466" s="14" t="str">
        <f>IF(SUMIF(T466:U466,"&lt;0")&lt;&gt;0,SUMIF(T466:U466,"&lt;0")*(-1)," ")</f>
        <v xml:space="preserve"> </v>
      </c>
      <c r="P466" s="15">
        <f>AB466+AD466+AF466+AH466+AJ466+AL466+AN466+AP466+AR466+AT466+AV466+AX466+AZ466+BB466+BD466+BF466+BH466+BJ466+BL466+BN466+BP466+BR466+BT466+BV466+BX466+BZ466+CB466+CD466+CF466+CH466+CJ466+CL466+CN466+CP466+CR466+CT466+CV466+CX466+CZ466+DB466+DD466+DF466+DH466+DJ466+DL466+DN466+DP466+DR466+DT466+DV466+DX466+DZ466+EB466+ED466+EF466+EH466+EJ466+EL466+EN466+EP466+ER466+ET466+EV466+EX466+EZ466+FB466+FD466+FF466+FH466+FJ466+FL466+FN466+FP466+FR466+FT466+FV466+FX466+FZ466+GB466+GD466+GF466</f>
        <v>0</v>
      </c>
      <c r="Q466" s="99">
        <f>P466-GO466</f>
        <v>0</v>
      </c>
      <c r="R466" s="102">
        <f>ROUNDUP(COUNTIF(T466:U466,"&gt; 0")/2,0)</f>
        <v>0</v>
      </c>
      <c r="S466" s="17" t="str">
        <f>IF(R466=0,"-",IF(R466-X466&gt;8,M466/(8+X466),M466/R466))</f>
        <v>-</v>
      </c>
      <c r="T466" s="102" t="str">
        <f>IFERROR(VLOOKUP(D466,'Ласт турнир'!A$2:C$129,2,FALSE),"")</f>
        <v/>
      </c>
      <c r="U466" s="14">
        <f>IFERROR(VLOOKUP(D466,'Ласт турнир'!A$2:C$129,3,FALSE),0)</f>
        <v>0</v>
      </c>
      <c r="V466" s="176"/>
      <c r="W466" s="177" t="str">
        <f>IF(GP466=0," ",IF(GP466-V466=0," ",GP466-V466))</f>
        <v xml:space="preserve"> </v>
      </c>
      <c r="X466" s="178"/>
    </row>
    <row r="467" spans="3:24" x14ac:dyDescent="0.25">
      <c r="C467" s="168">
        <f>C466+1</f>
        <v>386</v>
      </c>
      <c r="D467" s="3" t="s">
        <v>428</v>
      </c>
      <c r="E467" s="7">
        <v>3</v>
      </c>
      <c r="F467" s="26" t="s">
        <v>807</v>
      </c>
      <c r="G467" s="29" t="str">
        <f>TEXT(E467,"0,0") &amp; F467</f>
        <v>3,0</v>
      </c>
      <c r="H467" s="2">
        <f>IF(M467&gt;0,1,0)</f>
        <v>0</v>
      </c>
      <c r="I467" s="2">
        <f>IF(F467="",E467,E467+0.1)</f>
        <v>3</v>
      </c>
      <c r="J467" s="19"/>
      <c r="K467" s="18" t="str">
        <f>IF(M467 &gt; 0, K466+1, "n/a")</f>
        <v>n/a</v>
      </c>
      <c r="L467" s="11" t="str">
        <f t="shared" si="4"/>
        <v xml:space="preserve"> </v>
      </c>
      <c r="M467" s="27">
        <f>U467</f>
        <v>0</v>
      </c>
      <c r="N467" s="13">
        <f>M467-X467</f>
        <v>0</v>
      </c>
      <c r="O467" s="14" t="str">
        <f>IF(SUMIF(T467:U467,"&lt;0")&lt;&gt;0,SUMIF(T467:U467,"&lt;0")*(-1)," ")</f>
        <v xml:space="preserve"> </v>
      </c>
      <c r="P467" s="15">
        <f>AB467+AD467+AF467+AH467+AJ467+AL467+AN467+AP467+AR467+AT467+AV467+AX467+AZ467+BB467+BD467+BF467+BH467+BJ467+BL467+BN467+BP467+BR467+BT467+BV467+BX467+BZ467+CB467+CD467+CF467+CH467+CJ467+CL467+CN467+CP467+CR467+CT467+CV467+CX467+CZ467+DB467+DD467+DF467+DH467+DJ467+DL467+DN467+DP467+DR467+DT467+DV467+DX467+DZ467+EB467+ED467+EF467+EH467+EJ467+EL467+EN467+EP467+ER467+ET467+EV467+EX467+EZ467+FB467+FD467+FF467+FH467+FJ467+FL467+FN467+FP467+FR467+FT467+FV467+FX467+FZ467+GB467+GD467+GF467</f>
        <v>0</v>
      </c>
      <c r="Q467" s="99">
        <f>P467-GO467</f>
        <v>0</v>
      </c>
      <c r="R467" s="102">
        <f>ROUNDUP(COUNTIF(T467:U467,"&gt; 0")/2,0)</f>
        <v>0</v>
      </c>
      <c r="S467" s="17" t="str">
        <f>IF(R467=0,"-",IF(R467-X467&gt;8,M467/(8+X467),M467/R467))</f>
        <v>-</v>
      </c>
      <c r="T467" s="102" t="str">
        <f>IFERROR(VLOOKUP(D467,'Ласт турнир'!A$2:C$129,2,FALSE),"")</f>
        <v/>
      </c>
      <c r="U467" s="14">
        <f>IFERROR(VLOOKUP(D467,'Ласт турнир'!A$2:C$129,3,FALSE),0)</f>
        <v>0</v>
      </c>
      <c r="V467" s="176"/>
      <c r="W467" s="177" t="str">
        <f>IF(GP467=0," ",IF(GP467-V467=0," ",GP467-V467))</f>
        <v xml:space="preserve"> </v>
      </c>
      <c r="X467" s="178"/>
    </row>
    <row r="468" spans="3:24" x14ac:dyDescent="0.25">
      <c r="C468" s="168">
        <f>C467+1</f>
        <v>387</v>
      </c>
      <c r="D468" s="3" t="s">
        <v>358</v>
      </c>
      <c r="E468" s="7">
        <v>3</v>
      </c>
      <c r="F468" s="26" t="s">
        <v>807</v>
      </c>
      <c r="G468" s="29" t="str">
        <f>TEXT(E468,"0,0") &amp; F468</f>
        <v>3,0</v>
      </c>
      <c r="H468" s="2">
        <f>IF(M468&gt;0,1,0)</f>
        <v>0</v>
      </c>
      <c r="I468" s="2">
        <f>IF(F468="",E468,E468+0.1)</f>
        <v>3</v>
      </c>
      <c r="J468" s="19"/>
      <c r="K468" s="18" t="str">
        <f>IF(M468 &gt; 0, K467+1, "n/a")</f>
        <v>n/a</v>
      </c>
      <c r="L468" s="11" t="str">
        <f t="shared" si="4"/>
        <v xml:space="preserve"> </v>
      </c>
      <c r="M468" s="27">
        <f>U468</f>
        <v>0</v>
      </c>
      <c r="N468" s="13">
        <f>M468-X468</f>
        <v>0</v>
      </c>
      <c r="O468" s="14" t="str">
        <f>IF(SUMIF(T468:U468,"&lt;0")&lt;&gt;0,SUMIF(T468:U468,"&lt;0")*(-1)," ")</f>
        <v xml:space="preserve"> </v>
      </c>
      <c r="P468" s="15">
        <f>AB468+AD468+AF468+AH468+AJ468+AL468+AN468+AP468+AR468+AT468+AV468+AX468+AZ468+BB468+BD468+BF468+BH468+BJ468+BL468+BN468+BP468+BR468+BT468+BV468+BX468+BZ468+CB468+CD468+CF468+CH468+CJ468+CL468+CN468+CP468+CR468+CT468+CV468+CX468+CZ468+DB468+DD468+DF468+DH468+DJ468+DL468+DN468+DP468+DR468+DT468+DV468+DX468+DZ468+EB468+ED468+EF468+EH468+EJ468+EL468+EN468+EP468+ER468+ET468+EV468+EX468+EZ468+FB468+FD468+FF468+FH468+FJ468+FL468+FN468+FP468+FR468+FT468+FV468+FX468+FZ468+GB468+GD468+GF468</f>
        <v>0</v>
      </c>
      <c r="Q468" s="99">
        <f>P468-GO468</f>
        <v>0</v>
      </c>
      <c r="R468" s="102">
        <f>ROUNDUP(COUNTIF(T468:U468,"&gt; 0")/2,0)</f>
        <v>0</v>
      </c>
      <c r="S468" s="17" t="str">
        <f>IF(R468=0,"-",IF(R468-X468&gt;8,M468/(8+X468),M468/R468))</f>
        <v>-</v>
      </c>
      <c r="T468" s="102" t="str">
        <f>IFERROR(VLOOKUP(D468,'Ласт турнир'!A$2:C$129,2,FALSE),"")</f>
        <v/>
      </c>
      <c r="U468" s="14">
        <f>IFERROR(VLOOKUP(D468,'Ласт турнир'!A$2:C$129,3,FALSE),0)</f>
        <v>0</v>
      </c>
      <c r="V468" s="176"/>
      <c r="W468" s="177" t="str">
        <f>IF(GP468=0," ",IF(GP468-V468=0," ",GP468-V468))</f>
        <v xml:space="preserve"> </v>
      </c>
      <c r="X468" s="178"/>
    </row>
    <row r="469" spans="3:24" x14ac:dyDescent="0.25">
      <c r="C469" s="168">
        <f>C468+1</f>
        <v>388</v>
      </c>
      <c r="D469" s="3" t="s">
        <v>478</v>
      </c>
      <c r="E469" s="7">
        <v>3</v>
      </c>
      <c r="F469" s="26" t="s">
        <v>807</v>
      </c>
      <c r="G469" s="29" t="str">
        <f>TEXT(E469,"0,0") &amp; F469</f>
        <v>3,0</v>
      </c>
      <c r="H469" s="2">
        <f>IF(M469&gt;0,1,0)</f>
        <v>0</v>
      </c>
      <c r="I469" s="2">
        <f>IF(F469="",E469,E469+0.1)</f>
        <v>3</v>
      </c>
      <c r="J469" s="19"/>
      <c r="K469" s="18" t="str">
        <f>IF(M469 &gt; 0, K468+1, "n/a")</f>
        <v>n/a</v>
      </c>
      <c r="L469" s="11" t="str">
        <f t="shared" si="4"/>
        <v xml:space="preserve"> </v>
      </c>
      <c r="M469" s="27">
        <f>U469</f>
        <v>0</v>
      </c>
      <c r="N469" s="13">
        <f>M469-X469</f>
        <v>0</v>
      </c>
      <c r="O469" s="14" t="str">
        <f>IF(SUMIF(T469:U469,"&lt;0")&lt;&gt;0,SUMIF(T469:U469,"&lt;0")*(-1)," ")</f>
        <v xml:space="preserve"> </v>
      </c>
      <c r="P469" s="15">
        <f>AB469+AD469+AF469+AH469+AJ469+AL469+AN469+AP469+AR469+AT469+AV469+AX469+AZ469+BB469+BD469+BF469+BH469+BJ469+BL469+BN469+BP469+BR469+BT469+BV469+BX469+BZ469+CB469+CD469+CF469+CH469+CJ469+CL469+CN469+CP469+CR469+CT469+CV469+CX469+CZ469+DB469+DD469+DF469+DH469+DJ469+DL469+DN469+DP469+DR469+DT469+DV469+DX469+DZ469+EB469+ED469+EF469+EH469+EJ469+EL469+EN469+EP469+ER469+ET469+EV469+EX469+EZ469+FB469+FD469+FF469+FH469+FJ469+FL469+FN469+FP469+FR469+FT469+FV469+FX469+FZ469+GB469+GD469+GF469</f>
        <v>0</v>
      </c>
      <c r="Q469" s="99">
        <f>P469-GO469</f>
        <v>0</v>
      </c>
      <c r="R469" s="102">
        <f>ROUNDUP(COUNTIF(T469:U469,"&gt; 0")/2,0)</f>
        <v>0</v>
      </c>
      <c r="S469" s="17" t="str">
        <f>IF(R469=0,"-",IF(R469-X469&gt;8,M469/(8+X469),M469/R469))</f>
        <v>-</v>
      </c>
      <c r="T469" s="102" t="str">
        <f>IFERROR(VLOOKUP(D469,'Ласт турнир'!A$2:C$129,2,FALSE),"")</f>
        <v/>
      </c>
      <c r="U469" s="14">
        <f>IFERROR(VLOOKUP(D469,'Ласт турнир'!A$2:C$129,3,FALSE),0)</f>
        <v>0</v>
      </c>
      <c r="V469" s="176"/>
      <c r="W469" s="177" t="str">
        <f>IF(GP469=0," ",IF(GP469-V469=0," ",GP469-V469))</f>
        <v xml:space="preserve"> </v>
      </c>
      <c r="X469" s="178"/>
    </row>
    <row r="470" spans="3:24" x14ac:dyDescent="0.25">
      <c r="C470" s="168">
        <f>C469+1</f>
        <v>389</v>
      </c>
      <c r="D470" s="3" t="s">
        <v>484</v>
      </c>
      <c r="E470" s="7">
        <v>3</v>
      </c>
      <c r="F470" s="26" t="s">
        <v>807</v>
      </c>
      <c r="G470" s="29" t="str">
        <f>TEXT(E470,"0,0") &amp; F470</f>
        <v>3,0</v>
      </c>
      <c r="H470" s="2">
        <f>IF(M470&gt;0,1,0)</f>
        <v>0</v>
      </c>
      <c r="I470" s="2">
        <f>IF(F470="",E470,E470+0.1)</f>
        <v>3</v>
      </c>
      <c r="J470" s="19"/>
      <c r="K470" s="18" t="str">
        <f>IF(M470 &gt; 0, K469+1, "n/a")</f>
        <v>n/a</v>
      </c>
      <c r="L470" s="11" t="str">
        <f t="shared" si="4"/>
        <v xml:space="preserve"> </v>
      </c>
      <c r="M470" s="27">
        <f>U470</f>
        <v>0</v>
      </c>
      <c r="N470" s="13">
        <f>M470-X470</f>
        <v>0</v>
      </c>
      <c r="O470" s="14" t="str">
        <f>IF(SUMIF(T470:U470,"&lt;0")&lt;&gt;0,SUMIF(T470:U470,"&lt;0")*(-1)," ")</f>
        <v xml:space="preserve"> </v>
      </c>
      <c r="P470" s="15">
        <f>AB470+AD470+AF470+AH470+AJ470+AL470+AN470+AP470+AR470+AT470+AV470+AX470+AZ470+BB470+BD470+BF470+BH470+BJ470+BL470+BN470+BP470+BR470+BT470+BV470+BX470+BZ470+CB470+CD470+CF470+CH470+CJ470+CL470+CN470+CP470+CR470+CT470+CV470+CX470+CZ470+DB470+DD470+DF470+DH470+DJ470+DL470+DN470+DP470+DR470+DT470+DV470+DX470+DZ470+EB470+ED470+EF470+EH470+EJ470+EL470+EN470+EP470+ER470+ET470+EV470+EX470+EZ470+FB470+FD470+FF470+FH470+FJ470+FL470+FN470+FP470+FR470+FT470+FV470+FX470+FZ470+GB470+GD470+GF470</f>
        <v>0</v>
      </c>
      <c r="Q470" s="99">
        <f>P470-GO470</f>
        <v>0</v>
      </c>
      <c r="R470" s="102">
        <f>ROUNDUP(COUNTIF(T470:U470,"&gt; 0")/2,0)</f>
        <v>0</v>
      </c>
      <c r="S470" s="17" t="str">
        <f>IF(R470=0,"-",IF(R470-X470&gt;8,M470/(8+X470),M470/R470))</f>
        <v>-</v>
      </c>
      <c r="T470" s="102" t="str">
        <f>IFERROR(VLOOKUP(D470,'Ласт турнир'!A$2:C$129,2,FALSE),"")</f>
        <v/>
      </c>
      <c r="U470" s="14">
        <f>IFERROR(VLOOKUP(D470,'Ласт турнир'!A$2:C$129,3,FALSE),0)</f>
        <v>0</v>
      </c>
      <c r="V470" s="176"/>
      <c r="W470" s="177" t="str">
        <f>IF(GP470=0," ",IF(GP470-V470=0," ",GP470-V470))</f>
        <v xml:space="preserve"> </v>
      </c>
      <c r="X470" s="178"/>
    </row>
    <row r="471" spans="3:24" x14ac:dyDescent="0.25">
      <c r="C471" s="168">
        <f>C470+1</f>
        <v>390</v>
      </c>
      <c r="D471" s="3" t="s">
        <v>386</v>
      </c>
      <c r="E471" s="7">
        <v>3</v>
      </c>
      <c r="F471" s="26" t="s">
        <v>807</v>
      </c>
      <c r="G471" s="29" t="str">
        <f>TEXT(E471,"0,0") &amp; F471</f>
        <v>3,0</v>
      </c>
      <c r="H471" s="2">
        <f>IF(M471&gt;0,1,0)</f>
        <v>0</v>
      </c>
      <c r="I471" s="2">
        <f>IF(F471="",E471,E471+0.1)</f>
        <v>3</v>
      </c>
      <c r="J471" s="19"/>
      <c r="K471" s="18" t="str">
        <f>IF(M471 &gt; 0, K470+1, "n/a")</f>
        <v>n/a</v>
      </c>
      <c r="L471" s="11" t="str">
        <f t="shared" si="4"/>
        <v xml:space="preserve"> </v>
      </c>
      <c r="M471" s="27">
        <f>U471</f>
        <v>0</v>
      </c>
      <c r="N471" s="13">
        <f>M471-X471</f>
        <v>0</v>
      </c>
      <c r="O471" s="14" t="str">
        <f>IF(SUMIF(T471:U471,"&lt;0")&lt;&gt;0,SUMIF(T471:U471,"&lt;0")*(-1)," ")</f>
        <v xml:space="preserve"> </v>
      </c>
      <c r="P471" s="15">
        <f>AB471+AD471+AF471+AH471+AJ471+AL471+AN471+AP471+AR471+AT471+AV471+AX471+AZ471+BB471+BD471+BF471+BH471+BJ471+BL471+BN471+BP471+BR471+BT471+BV471+BX471+BZ471+CB471+CD471+CF471+CH471+CJ471+CL471+CN471+CP471+CR471+CT471+CV471+CX471+CZ471+DB471+DD471+DF471+DH471+DJ471+DL471+DN471+DP471+DR471+DT471+DV471+DX471+DZ471+EB471+ED471+EF471+EH471+EJ471+EL471+EN471+EP471+ER471+ET471+EV471+EX471+EZ471+FB471+FD471+FF471+FH471+FJ471+FL471+FN471+FP471+FR471+FT471+FV471+FX471+FZ471+GB471+GD471+GF471</f>
        <v>0</v>
      </c>
      <c r="Q471" s="99">
        <f>P471-GO471</f>
        <v>0</v>
      </c>
      <c r="R471" s="102">
        <f>ROUNDUP(COUNTIF(T471:U471,"&gt; 0")/2,0)</f>
        <v>0</v>
      </c>
      <c r="S471" s="17" t="str">
        <f>IF(R471=0,"-",IF(R471-X471&gt;8,M471/(8+X471),M471/R471))</f>
        <v>-</v>
      </c>
      <c r="T471" s="102" t="str">
        <f>IFERROR(VLOOKUP(D471,'Ласт турнир'!A$2:C$129,2,FALSE),"")</f>
        <v/>
      </c>
      <c r="U471" s="14">
        <f>IFERROR(VLOOKUP(D471,'Ласт турнир'!A$2:C$129,3,FALSE),0)</f>
        <v>0</v>
      </c>
      <c r="V471" s="176"/>
      <c r="W471" s="177" t="str">
        <f>IF(GP471=0," ",IF(GP471-V471=0," ",GP471-V471))</f>
        <v xml:space="preserve"> </v>
      </c>
      <c r="X471" s="178"/>
    </row>
    <row r="472" spans="3:24" x14ac:dyDescent="0.25">
      <c r="C472" s="168">
        <f>C471+1</f>
        <v>391</v>
      </c>
      <c r="D472" s="3" t="s">
        <v>392</v>
      </c>
      <c r="E472" s="7">
        <v>3</v>
      </c>
      <c r="F472" s="26" t="s">
        <v>807</v>
      </c>
      <c r="G472" s="29" t="str">
        <f>TEXT(E472,"0,0") &amp; F472</f>
        <v>3,0</v>
      </c>
      <c r="H472" s="2">
        <f>IF(M472&gt;0,1,0)</f>
        <v>0</v>
      </c>
      <c r="I472" s="2">
        <f>IF(F472="",E472,E472+0.1)</f>
        <v>3</v>
      </c>
      <c r="J472" s="19"/>
      <c r="K472" s="18" t="str">
        <f>IF(M472 &gt; 0, K471+1, "n/a")</f>
        <v>n/a</v>
      </c>
      <c r="L472" s="11" t="str">
        <f t="shared" si="4"/>
        <v xml:space="preserve"> </v>
      </c>
      <c r="M472" s="27">
        <f>U472</f>
        <v>0</v>
      </c>
      <c r="N472" s="13">
        <f>M472-X472</f>
        <v>0</v>
      </c>
      <c r="O472" s="14" t="str">
        <f>IF(SUMIF(T472:U472,"&lt;0")&lt;&gt;0,SUMIF(T472:U472,"&lt;0")*(-1)," ")</f>
        <v xml:space="preserve"> </v>
      </c>
      <c r="P472" s="15">
        <f>AB472+AD472+AF472+AH472+AJ472+AL472+AN472+AP472+AR472+AT472+AV472+AX472+AZ472+BB472+BD472+BF472+BH472+BJ472+BL472+BN472+BP472+BR472+BT472+BV472+BX472+BZ472+CB472+CD472+CF472+CH472+CJ472+CL472+CN472+CP472+CR472+CT472+CV472+CX472+CZ472+DB472+DD472+DF472+DH472+DJ472+DL472+DN472+DP472+DR472+DT472+DV472+DX472+DZ472+EB472+ED472+EF472+EH472+EJ472+EL472+EN472+EP472+ER472+ET472+EV472+EX472+EZ472+FB472+FD472+FF472+FH472+FJ472+FL472+FN472+FP472+FR472+FT472+FV472+FX472+FZ472+GB472+GD472+GF472</f>
        <v>0</v>
      </c>
      <c r="Q472" s="99">
        <f>P472-GO472</f>
        <v>0</v>
      </c>
      <c r="R472" s="102">
        <f>ROUNDUP(COUNTIF(T472:U472,"&gt; 0")/2,0)</f>
        <v>0</v>
      </c>
      <c r="S472" s="17" t="str">
        <f>IF(R472=0,"-",IF(R472-X472&gt;8,M472/(8+X472),M472/R472))</f>
        <v>-</v>
      </c>
      <c r="T472" s="102" t="str">
        <f>IFERROR(VLOOKUP(D472,'Ласт турнир'!A$2:C$129,2,FALSE),"")</f>
        <v/>
      </c>
      <c r="U472" s="14">
        <f>IFERROR(VLOOKUP(D472,'Ласт турнир'!A$2:C$129,3,FALSE),0)</f>
        <v>0</v>
      </c>
      <c r="V472" s="176"/>
      <c r="W472" s="177" t="str">
        <f>IF(GP472=0," ",IF(GP472-V472=0," ",GP472-V472))</f>
        <v xml:space="preserve"> </v>
      </c>
      <c r="X472" s="178"/>
    </row>
    <row r="473" spans="3:24" x14ac:dyDescent="0.25">
      <c r="C473" s="168">
        <f>C472+1</f>
        <v>392</v>
      </c>
      <c r="D473" s="3" t="s">
        <v>549</v>
      </c>
      <c r="E473" s="7">
        <v>3</v>
      </c>
      <c r="F473" s="26" t="s">
        <v>807</v>
      </c>
      <c r="G473" s="29" t="str">
        <f>TEXT(E473,"0,0") &amp; F473</f>
        <v>3,0</v>
      </c>
      <c r="H473" s="2">
        <f>IF(M473&gt;0,1,0)</f>
        <v>0</v>
      </c>
      <c r="I473" s="2">
        <f>IF(F473="",E473,E473+0.1)</f>
        <v>3</v>
      </c>
      <c r="J473" s="19"/>
      <c r="K473" s="18" t="str">
        <f>IF(M473 &gt; 0, K472+1, "n/a")</f>
        <v>n/a</v>
      </c>
      <c r="L473" s="11" t="str">
        <f t="shared" si="4"/>
        <v xml:space="preserve"> </v>
      </c>
      <c r="M473" s="27">
        <f>U473</f>
        <v>0</v>
      </c>
      <c r="N473" s="13">
        <f>M473-X473</f>
        <v>0</v>
      </c>
      <c r="O473" s="14" t="str">
        <f>IF(SUMIF(T473:U473,"&lt;0")&lt;&gt;0,SUMIF(T473:U473,"&lt;0")*(-1)," ")</f>
        <v xml:space="preserve"> </v>
      </c>
      <c r="P473" s="15">
        <f>AB473+AD473+AF473+AH473+AJ473+AL473+AN473+AP473+AR473+AT473+AV473+AX473+AZ473+BB473+BD473+BF473+BH473+BJ473+BL473+BN473+BP473+BR473+BT473+BV473+BX473+BZ473+CB473+CD473+CF473+CH473+CJ473+CL473+CN473+CP473+CR473+CT473+CV473+CX473+CZ473+DB473+DD473+DF473+DH473+DJ473+DL473+DN473+DP473+DR473+DT473+DV473+DX473+DZ473+EB473+ED473+EF473+EH473+EJ473+EL473+EN473+EP473+ER473+ET473+EV473+EX473+EZ473+FB473+FD473+FF473+FH473+FJ473+FL473+FN473+FP473+FR473+FT473+FV473+FX473+FZ473+GB473+GD473+GF473</f>
        <v>0</v>
      </c>
      <c r="Q473" s="99">
        <f>P473-GO473</f>
        <v>0</v>
      </c>
      <c r="R473" s="102">
        <f>ROUNDUP(COUNTIF(T473:U473,"&gt; 0")/2,0)</f>
        <v>0</v>
      </c>
      <c r="S473" s="17" t="str">
        <f>IF(R473=0,"-",IF(R473-X473&gt;8,M473/(8+X473),M473/R473))</f>
        <v>-</v>
      </c>
      <c r="T473" s="102" t="str">
        <f>IFERROR(VLOOKUP(D473,'Ласт турнир'!A$2:C$129,2,FALSE),"")</f>
        <v/>
      </c>
      <c r="U473" s="14">
        <f>IFERROR(VLOOKUP(D473,'Ласт турнир'!A$2:C$129,3,FALSE),0)</f>
        <v>0</v>
      </c>
      <c r="V473" s="176"/>
      <c r="W473" s="177" t="str">
        <f>IF(GP473=0," ",IF(GP473-V473=0," ",GP473-V473))</f>
        <v xml:space="preserve"> </v>
      </c>
      <c r="X473" s="178"/>
    </row>
    <row r="474" spans="3:24" x14ac:dyDescent="0.25">
      <c r="C474" s="168">
        <f>C473+1</f>
        <v>393</v>
      </c>
      <c r="D474" s="3" t="s">
        <v>550</v>
      </c>
      <c r="E474" s="7">
        <v>3</v>
      </c>
      <c r="F474" s="26" t="s">
        <v>807</v>
      </c>
      <c r="G474" s="29" t="str">
        <f>TEXT(E474,"0,0") &amp; F474</f>
        <v>3,0</v>
      </c>
      <c r="H474" s="2">
        <f>IF(M474&gt;0,1,0)</f>
        <v>0</v>
      </c>
      <c r="I474" s="2">
        <f>IF(F474="",E474,E474+0.1)</f>
        <v>3</v>
      </c>
      <c r="J474" s="19"/>
      <c r="K474" s="18" t="str">
        <f>IF(M474 &gt; 0, K473+1, "n/a")</f>
        <v>n/a</v>
      </c>
      <c r="L474" s="11" t="str">
        <f t="shared" si="4"/>
        <v xml:space="preserve"> </v>
      </c>
      <c r="M474" s="27">
        <f>U474</f>
        <v>0</v>
      </c>
      <c r="N474" s="13">
        <f>M474-X474</f>
        <v>0</v>
      </c>
      <c r="O474" s="14" t="str">
        <f>IF(SUMIF(T474:U474,"&lt;0")&lt;&gt;0,SUMIF(T474:U474,"&lt;0")*(-1)," ")</f>
        <v xml:space="preserve"> </v>
      </c>
      <c r="P474" s="15">
        <f>AB474+AD474+AF474+AH474+AJ474+AL474+AN474+AP474+AR474+AT474+AV474+AX474+AZ474+BB474+BD474+BF474+BH474+BJ474+BL474+BN474+BP474+BR474+BT474+BV474+BX474+BZ474+CB474+CD474+CF474+CH474+CJ474+CL474+CN474+CP474+CR474+CT474+CV474+CX474+CZ474+DB474+DD474+DF474+DH474+DJ474+DL474+DN474+DP474+DR474+DT474+DV474+DX474+DZ474+EB474+ED474+EF474+EH474+EJ474+EL474+EN474+EP474+ER474+ET474+EV474+EX474+EZ474+FB474+FD474+FF474+FH474+FJ474+FL474+FN474+FP474+FR474+FT474+FV474+FX474+FZ474+GB474+GD474+GF474</f>
        <v>0</v>
      </c>
      <c r="Q474" s="99">
        <f>P474-GO474</f>
        <v>0</v>
      </c>
      <c r="R474" s="102">
        <f>ROUNDUP(COUNTIF(T474:U474,"&gt; 0")/2,0)</f>
        <v>0</v>
      </c>
      <c r="S474" s="17" t="str">
        <f>IF(R474=0,"-",IF(R474-X474&gt;8,M474/(8+X474),M474/R474))</f>
        <v>-</v>
      </c>
      <c r="T474" s="102" t="str">
        <f>IFERROR(VLOOKUP(D474,'Ласт турнир'!A$2:C$129,2,FALSE),"")</f>
        <v/>
      </c>
      <c r="U474" s="14">
        <f>IFERROR(VLOOKUP(D474,'Ласт турнир'!A$2:C$129,3,FALSE),0)</f>
        <v>0</v>
      </c>
      <c r="V474" s="176"/>
      <c r="W474" s="177" t="str">
        <f>IF(GP474=0," ",IF(GP474-V474=0," ",GP474-V474))</f>
        <v xml:space="preserve"> </v>
      </c>
      <c r="X474" s="178"/>
    </row>
    <row r="475" spans="3:24" x14ac:dyDescent="0.25">
      <c r="C475" s="168">
        <f>C474+1</f>
        <v>394</v>
      </c>
      <c r="D475" s="3" t="s">
        <v>551</v>
      </c>
      <c r="E475" s="7">
        <v>3</v>
      </c>
      <c r="F475" s="26" t="s">
        <v>807</v>
      </c>
      <c r="G475" s="29" t="str">
        <f>TEXT(E475,"0,0") &amp; F475</f>
        <v>3,0</v>
      </c>
      <c r="H475" s="2">
        <f>IF(M475&gt;0,1,0)</f>
        <v>0</v>
      </c>
      <c r="I475" s="2">
        <f>IF(F475="",E475,E475+0.1)</f>
        <v>3</v>
      </c>
      <c r="J475" s="19"/>
      <c r="K475" s="18" t="str">
        <f>IF(M475 &gt; 0, K474+1, "n/a")</f>
        <v>n/a</v>
      </c>
      <c r="L475" s="11" t="str">
        <f t="shared" si="4"/>
        <v xml:space="preserve"> </v>
      </c>
      <c r="M475" s="27">
        <f>U475</f>
        <v>0</v>
      </c>
      <c r="N475" s="13">
        <f>M475-X475</f>
        <v>0</v>
      </c>
      <c r="O475" s="14" t="str">
        <f>IF(SUMIF(T475:U475,"&lt;0")&lt;&gt;0,SUMIF(T475:U475,"&lt;0")*(-1)," ")</f>
        <v xml:space="preserve"> </v>
      </c>
      <c r="P475" s="15">
        <f>AB475+AD475+AF475+AH475+AJ475+AL475+AN475+AP475+AR475+AT475+AV475+AX475+AZ475+BB475+BD475+BF475+BH475+BJ475+BL475+BN475+BP475+BR475+BT475+BV475+BX475+BZ475+CB475+CD475+CF475+CH475+CJ475+CL475+CN475+CP475+CR475+CT475+CV475+CX475+CZ475+DB475+DD475+DF475+DH475+DJ475+DL475+DN475+DP475+DR475+DT475+DV475+DX475+DZ475+EB475+ED475+EF475+EH475+EJ475+EL475+EN475+EP475+ER475+ET475+EV475+EX475+EZ475+FB475+FD475+FF475+FH475+FJ475+FL475+FN475+FP475+FR475+FT475+FV475+FX475+FZ475+GB475+GD475+GF475</f>
        <v>0</v>
      </c>
      <c r="Q475" s="99">
        <f>P475-GO475</f>
        <v>0</v>
      </c>
      <c r="R475" s="102">
        <f>ROUNDUP(COUNTIF(T475:U475,"&gt; 0")/2,0)</f>
        <v>0</v>
      </c>
      <c r="S475" s="17" t="str">
        <f>IF(R475=0,"-",IF(R475-X475&gt;8,M475/(8+X475),M475/R475))</f>
        <v>-</v>
      </c>
      <c r="T475" s="102" t="str">
        <f>IFERROR(VLOOKUP(D475,'Ласт турнир'!A$2:C$129,2,FALSE),"")</f>
        <v/>
      </c>
      <c r="U475" s="14">
        <f>IFERROR(VLOOKUP(D475,'Ласт турнир'!A$2:C$129,3,FALSE),0)</f>
        <v>0</v>
      </c>
      <c r="V475" s="176"/>
      <c r="W475" s="177" t="str">
        <f>IF(GP475=0," ",IF(GP475-V475=0," ",GP475-V475))</f>
        <v xml:space="preserve"> </v>
      </c>
      <c r="X475" s="178"/>
    </row>
    <row r="476" spans="3:24" x14ac:dyDescent="0.25">
      <c r="C476" s="168">
        <f>C475+1</f>
        <v>395</v>
      </c>
      <c r="D476" s="3" t="s">
        <v>552</v>
      </c>
      <c r="E476" s="7">
        <v>3</v>
      </c>
      <c r="F476" s="26" t="s">
        <v>807</v>
      </c>
      <c r="G476" s="29" t="str">
        <f>TEXT(E476,"0,0") &amp; F476</f>
        <v>3,0</v>
      </c>
      <c r="H476" s="2">
        <f>IF(M476&gt;0,1,0)</f>
        <v>0</v>
      </c>
      <c r="I476" s="2">
        <f>IF(F476="",E476,E476+0.1)</f>
        <v>3</v>
      </c>
      <c r="J476" s="19"/>
      <c r="K476" s="18" t="str">
        <f>IF(M476 &gt; 0, K475+1, "n/a")</f>
        <v>n/a</v>
      </c>
      <c r="L476" s="11" t="str">
        <f t="shared" si="4"/>
        <v xml:space="preserve"> </v>
      </c>
      <c r="M476" s="27">
        <f>U476</f>
        <v>0</v>
      </c>
      <c r="N476" s="13">
        <f>M476-X476</f>
        <v>0</v>
      </c>
      <c r="O476" s="14" t="str">
        <f>IF(SUMIF(T476:U476,"&lt;0")&lt;&gt;0,SUMIF(T476:U476,"&lt;0")*(-1)," ")</f>
        <v xml:space="preserve"> </v>
      </c>
      <c r="P476" s="15">
        <f>AB476+AD476+AF476+AH476+AJ476+AL476+AN476+AP476+AR476+AT476+AV476+AX476+AZ476+BB476+BD476+BF476+BH476+BJ476+BL476+BN476+BP476+BR476+BT476+BV476+BX476+BZ476+CB476+CD476+CF476+CH476+CJ476+CL476+CN476+CP476+CR476+CT476+CV476+CX476+CZ476+DB476+DD476+DF476+DH476+DJ476+DL476+DN476+DP476+DR476+DT476+DV476+DX476+DZ476+EB476+ED476+EF476+EH476+EJ476+EL476+EN476+EP476+ER476+ET476+EV476+EX476+EZ476+FB476+FD476+FF476+FH476+FJ476+FL476+FN476+FP476+FR476+FT476+FV476+FX476+FZ476+GB476+GD476+GF476</f>
        <v>0</v>
      </c>
      <c r="Q476" s="99">
        <f>P476-GO476</f>
        <v>0</v>
      </c>
      <c r="R476" s="102">
        <f>ROUNDUP(COUNTIF(T476:U476,"&gt; 0")/2,0)</f>
        <v>0</v>
      </c>
      <c r="S476" s="17" t="str">
        <f>IF(R476=0,"-",IF(R476-X476&gt;8,M476/(8+X476),M476/R476))</f>
        <v>-</v>
      </c>
      <c r="T476" s="102" t="str">
        <f>IFERROR(VLOOKUP(D476,'Ласт турнир'!A$2:C$129,2,FALSE),"")</f>
        <v/>
      </c>
      <c r="U476" s="14">
        <f>IFERROR(VLOOKUP(D476,'Ласт турнир'!A$2:C$129,3,FALSE),0)</f>
        <v>0</v>
      </c>
      <c r="V476" s="176"/>
      <c r="W476" s="177" t="str">
        <f>IF(GP476=0," ",IF(GP476-V476=0," ",GP476-V476))</f>
        <v xml:space="preserve"> </v>
      </c>
      <c r="X476" s="178"/>
    </row>
    <row r="477" spans="3:24" x14ac:dyDescent="0.25">
      <c r="C477" s="168">
        <f>C476+1</f>
        <v>396</v>
      </c>
      <c r="D477" s="3" t="s">
        <v>344</v>
      </c>
      <c r="E477" s="7">
        <v>3</v>
      </c>
      <c r="F477" s="26" t="s">
        <v>807</v>
      </c>
      <c r="G477" s="29" t="str">
        <f>TEXT(E477,"0,0") &amp; F477</f>
        <v>3,0</v>
      </c>
      <c r="H477" s="2">
        <f>IF(M477&gt;0,1,0)</f>
        <v>0</v>
      </c>
      <c r="I477" s="2">
        <f>IF(F477="",E477,E477+0.1)</f>
        <v>3</v>
      </c>
      <c r="J477" s="19"/>
      <c r="K477" s="18" t="str">
        <f>IF(M477 &gt; 0, K476+1, "n/a")</f>
        <v>n/a</v>
      </c>
      <c r="L477" s="11" t="str">
        <f t="shared" si="4"/>
        <v xml:space="preserve"> </v>
      </c>
      <c r="M477" s="27">
        <f>U477</f>
        <v>0</v>
      </c>
      <c r="N477" s="13">
        <f>M477-X477</f>
        <v>0</v>
      </c>
      <c r="O477" s="14" t="str">
        <f>IF(SUMIF(T477:U477,"&lt;0")&lt;&gt;0,SUMIF(T477:U477,"&lt;0")*(-1)," ")</f>
        <v xml:space="preserve"> </v>
      </c>
      <c r="P477" s="15">
        <f>AB477+AD477+AF477+AH477+AJ477+AL477+AN477+AP477+AR477+AT477+AV477+AX477+AZ477+BB477+BD477+BF477+BH477+BJ477+BL477+BN477+BP477+BR477+BT477+BV477+BX477+BZ477+CB477+CD477+CF477+CH477+CJ477+CL477+CN477+CP477+CR477+CT477+CV477+CX477+CZ477+DB477+DD477+DF477+DH477+DJ477+DL477+DN477+DP477+DR477+DT477+DV477+DX477+DZ477+EB477+ED477+EF477+EH477+EJ477+EL477+EN477+EP477+ER477+ET477+EV477+EX477+EZ477+FB477+FD477+FF477+FH477+FJ477+FL477+FN477+FP477+FR477+FT477+FV477+FX477+FZ477+GB477+GD477+GF477</f>
        <v>0</v>
      </c>
      <c r="Q477" s="99">
        <f>P477-GO477</f>
        <v>0</v>
      </c>
      <c r="R477" s="102">
        <f>ROUNDUP(COUNTIF(T477:U477,"&gt; 0")/2,0)</f>
        <v>0</v>
      </c>
      <c r="S477" s="17" t="str">
        <f>IF(R477=0,"-",IF(R477-X477&gt;8,M477/(8+X477),M477/R477))</f>
        <v>-</v>
      </c>
      <c r="T477" s="102" t="str">
        <f>IFERROR(VLOOKUP(D477,'Ласт турнир'!A$2:C$129,2,FALSE),"")</f>
        <v/>
      </c>
      <c r="U477" s="14">
        <f>IFERROR(VLOOKUP(D477,'Ласт турнир'!A$2:C$129,3,FALSE),0)</f>
        <v>0</v>
      </c>
      <c r="V477" s="176"/>
      <c r="W477" s="177" t="str">
        <f>IF(GP477=0," ",IF(GP477-V477=0," ",GP477-V477))</f>
        <v xml:space="preserve"> </v>
      </c>
      <c r="X477" s="178"/>
    </row>
    <row r="478" spans="3:24" x14ac:dyDescent="0.25">
      <c r="C478" s="168">
        <f>C477+1</f>
        <v>397</v>
      </c>
      <c r="D478" s="3" t="s">
        <v>553</v>
      </c>
      <c r="E478" s="7">
        <v>3</v>
      </c>
      <c r="F478" s="26" t="s">
        <v>807</v>
      </c>
      <c r="G478" s="29" t="str">
        <f>TEXT(E478,"0,0") &amp; F478</f>
        <v>3,0</v>
      </c>
      <c r="H478" s="2">
        <f>IF(M478&gt;0,1,0)</f>
        <v>0</v>
      </c>
      <c r="I478" s="2">
        <f>IF(F478="",E478,E478+0.1)</f>
        <v>3</v>
      </c>
      <c r="J478" s="19"/>
      <c r="K478" s="18" t="str">
        <f>IF(M478 &gt; 0, K477+1, "n/a")</f>
        <v>n/a</v>
      </c>
      <c r="L478" s="11" t="str">
        <f t="shared" si="4"/>
        <v xml:space="preserve"> </v>
      </c>
      <c r="M478" s="27">
        <f>U478</f>
        <v>0</v>
      </c>
      <c r="N478" s="13">
        <f>M478-X478</f>
        <v>0</v>
      </c>
      <c r="O478" s="14" t="str">
        <f>IF(SUMIF(T478:U478,"&lt;0")&lt;&gt;0,SUMIF(T478:U478,"&lt;0")*(-1)," ")</f>
        <v xml:space="preserve"> </v>
      </c>
      <c r="P478" s="15">
        <f>AB478+AD478+AF478+AH478+AJ478+AL478+AN478+AP478+AR478+AT478+AV478+AX478+AZ478+BB478+BD478+BF478+BH478+BJ478+BL478+BN478+BP478+BR478+BT478+BV478+BX478+BZ478+CB478+CD478+CF478+CH478+CJ478+CL478+CN478+CP478+CR478+CT478+CV478+CX478+CZ478+DB478+DD478+DF478+DH478+DJ478+DL478+DN478+DP478+DR478+DT478+DV478+DX478+DZ478+EB478+ED478+EF478+EH478+EJ478+EL478+EN478+EP478+ER478+ET478+EV478+EX478+EZ478+FB478+FD478+FF478+FH478+FJ478+FL478+FN478+FP478+FR478+FT478+FV478+FX478+FZ478+GB478+GD478+GF478</f>
        <v>0</v>
      </c>
      <c r="Q478" s="99">
        <f>P478-GO478</f>
        <v>0</v>
      </c>
      <c r="R478" s="102">
        <f>ROUNDUP(COUNTIF(T478:U478,"&gt; 0")/2,0)</f>
        <v>0</v>
      </c>
      <c r="S478" s="17" t="str">
        <f>IF(R478=0,"-",IF(R478-X478&gt;8,M478/(8+X478),M478/R478))</f>
        <v>-</v>
      </c>
      <c r="T478" s="102" t="str">
        <f>IFERROR(VLOOKUP(D478,'Ласт турнир'!A$2:C$129,2,FALSE),"")</f>
        <v/>
      </c>
      <c r="U478" s="14">
        <f>IFERROR(VLOOKUP(D478,'Ласт турнир'!A$2:C$129,3,FALSE),0)</f>
        <v>0</v>
      </c>
      <c r="V478" s="176"/>
      <c r="W478" s="177" t="str">
        <f>IF(GP478=0," ",IF(GP478-V478=0," ",GP478-V478))</f>
        <v xml:space="preserve"> </v>
      </c>
      <c r="X478" s="178"/>
    </row>
    <row r="479" spans="3:24" x14ac:dyDescent="0.25">
      <c r="C479" s="168">
        <f>C478+1</f>
        <v>398</v>
      </c>
      <c r="D479" s="3" t="s">
        <v>554</v>
      </c>
      <c r="E479" s="7">
        <v>3</v>
      </c>
      <c r="F479" s="26" t="s">
        <v>807</v>
      </c>
      <c r="G479" s="29" t="str">
        <f>TEXT(E479,"0,0") &amp; F479</f>
        <v>3,0</v>
      </c>
      <c r="H479" s="2">
        <f>IF(M479&gt;0,1,0)</f>
        <v>0</v>
      </c>
      <c r="I479" s="2">
        <f>IF(F479="",E479,E479+0.1)</f>
        <v>3</v>
      </c>
      <c r="J479" s="19"/>
      <c r="K479" s="18" t="str">
        <f>IF(M479 &gt; 0, K478+1, "n/a")</f>
        <v>n/a</v>
      </c>
      <c r="L479" s="11" t="str">
        <f t="shared" si="4"/>
        <v xml:space="preserve"> </v>
      </c>
      <c r="M479" s="27">
        <f>U479</f>
        <v>0</v>
      </c>
      <c r="N479" s="13">
        <f>M479-X479</f>
        <v>0</v>
      </c>
      <c r="O479" s="14" t="str">
        <f>IF(SUMIF(T479:U479,"&lt;0")&lt;&gt;0,SUMIF(T479:U479,"&lt;0")*(-1)," ")</f>
        <v xml:space="preserve"> </v>
      </c>
      <c r="P479" s="15">
        <f>AB479+AD479+AF479+AH479+AJ479+AL479+AN479+AP479+AR479+AT479+AV479+AX479+AZ479+BB479+BD479+BF479+BH479+BJ479+BL479+BN479+BP479+BR479+BT479+BV479+BX479+BZ479+CB479+CD479+CF479+CH479+CJ479+CL479+CN479+CP479+CR479+CT479+CV479+CX479+CZ479+DB479+DD479+DF479+DH479+DJ479+DL479+DN479+DP479+DR479+DT479+DV479+DX479+DZ479+EB479+ED479+EF479+EH479+EJ479+EL479+EN479+EP479+ER479+ET479+EV479+EX479+EZ479+FB479+FD479+FF479+FH479+FJ479+FL479+FN479+FP479+FR479+FT479+FV479+FX479+FZ479+GB479+GD479+GF479</f>
        <v>0</v>
      </c>
      <c r="Q479" s="99">
        <f>P479-GO479</f>
        <v>0</v>
      </c>
      <c r="R479" s="102">
        <f>ROUNDUP(COUNTIF(T479:U479,"&gt; 0")/2,0)</f>
        <v>0</v>
      </c>
      <c r="S479" s="17" t="str">
        <f>IF(R479=0,"-",IF(R479-X479&gt;8,M479/(8+X479),M479/R479))</f>
        <v>-</v>
      </c>
      <c r="T479" s="102" t="str">
        <f>IFERROR(VLOOKUP(D479,'Ласт турнир'!A$2:C$129,2,FALSE),"")</f>
        <v/>
      </c>
      <c r="U479" s="14">
        <f>IFERROR(VLOOKUP(D479,'Ласт турнир'!A$2:C$129,3,FALSE),0)</f>
        <v>0</v>
      </c>
      <c r="V479" s="176"/>
      <c r="W479" s="177" t="str">
        <f>IF(GP479=0," ",IF(GP479-V479=0," ",GP479-V479))</f>
        <v xml:space="preserve"> </v>
      </c>
      <c r="X479" s="178"/>
    </row>
    <row r="480" spans="3:24" x14ac:dyDescent="0.25">
      <c r="C480" s="168">
        <f>C479+1</f>
        <v>399</v>
      </c>
      <c r="D480" s="3" t="s">
        <v>555</v>
      </c>
      <c r="E480" s="7">
        <v>3</v>
      </c>
      <c r="F480" s="26" t="s">
        <v>807</v>
      </c>
      <c r="G480" s="29" t="str">
        <f>TEXT(E480,"0,0") &amp; F480</f>
        <v>3,0</v>
      </c>
      <c r="H480" s="2">
        <f>IF(M480&gt;0,1,0)</f>
        <v>0</v>
      </c>
      <c r="I480" s="2">
        <f>IF(F480="",E480,E480+0.1)</f>
        <v>3</v>
      </c>
      <c r="J480" s="19"/>
      <c r="K480" s="18" t="str">
        <f>IF(M480 &gt; 0, K479+1, "n/a")</f>
        <v>n/a</v>
      </c>
      <c r="L480" s="11" t="str">
        <f t="shared" si="4"/>
        <v xml:space="preserve"> </v>
      </c>
      <c r="M480" s="27">
        <f>U480</f>
        <v>0</v>
      </c>
      <c r="N480" s="13">
        <f>M480-X480</f>
        <v>0</v>
      </c>
      <c r="O480" s="14" t="str">
        <f>IF(SUMIF(T480:U480,"&lt;0")&lt;&gt;0,SUMIF(T480:U480,"&lt;0")*(-1)," ")</f>
        <v xml:space="preserve"> </v>
      </c>
      <c r="P480" s="15">
        <f>AB480+AD480+AF480+AH480+AJ480+AL480+AN480+AP480+AR480+AT480+AV480+AX480+AZ480+BB480+BD480+BF480+BH480+BJ480+BL480+BN480+BP480+BR480+BT480+BV480+BX480+BZ480+CB480+CD480+CF480+CH480+CJ480+CL480+CN480+CP480+CR480+CT480+CV480+CX480+CZ480+DB480+DD480+DF480+DH480+DJ480+DL480+DN480+DP480+DR480+DT480+DV480+DX480+DZ480+EB480+ED480+EF480+EH480+EJ480+EL480+EN480+EP480+ER480+ET480+EV480+EX480+EZ480+FB480+FD480+FF480+FH480+FJ480+FL480+FN480+FP480+FR480+FT480+FV480+FX480+FZ480+GB480+GD480+GF480</f>
        <v>0</v>
      </c>
      <c r="Q480" s="99">
        <f>P480-GO480</f>
        <v>0</v>
      </c>
      <c r="R480" s="102">
        <f>ROUNDUP(COUNTIF(T480:U480,"&gt; 0")/2,0)</f>
        <v>0</v>
      </c>
      <c r="S480" s="17" t="str">
        <f>IF(R480=0,"-",IF(R480-X480&gt;8,M480/(8+X480),M480/R480))</f>
        <v>-</v>
      </c>
      <c r="T480" s="102" t="str">
        <f>IFERROR(VLOOKUP(D480,'Ласт турнир'!A$2:C$129,2,FALSE),"")</f>
        <v/>
      </c>
      <c r="U480" s="14">
        <f>IFERROR(VLOOKUP(D480,'Ласт турнир'!A$2:C$129,3,FALSE),0)</f>
        <v>0</v>
      </c>
      <c r="V480" s="176"/>
      <c r="W480" s="177" t="str">
        <f>IF(GP480=0," ",IF(GP480-V480=0," ",GP480-V480))</f>
        <v xml:space="preserve"> </v>
      </c>
      <c r="X480" s="178"/>
    </row>
    <row r="481" spans="3:24" x14ac:dyDescent="0.25">
      <c r="C481" s="168">
        <f>C480+1</f>
        <v>400</v>
      </c>
      <c r="D481" s="3" t="s">
        <v>556</v>
      </c>
      <c r="E481" s="7">
        <v>3</v>
      </c>
      <c r="F481" s="26" t="s">
        <v>807</v>
      </c>
      <c r="G481" s="29" t="str">
        <f>TEXT(E481,"0,0") &amp; F481</f>
        <v>3,0</v>
      </c>
      <c r="H481" s="2">
        <f>IF(M481&gt;0,1,0)</f>
        <v>0</v>
      </c>
      <c r="I481" s="2">
        <f>IF(F481="",E481,E481+0.1)</f>
        <v>3</v>
      </c>
      <c r="J481" s="19"/>
      <c r="K481" s="18" t="str">
        <f>IF(M481 &gt; 0, K480+1, "n/a")</f>
        <v>n/a</v>
      </c>
      <c r="L481" s="11" t="str">
        <f t="shared" si="4"/>
        <v xml:space="preserve"> </v>
      </c>
      <c r="M481" s="27">
        <f>U481</f>
        <v>0</v>
      </c>
      <c r="N481" s="13">
        <f>M481-X481</f>
        <v>0</v>
      </c>
      <c r="O481" s="14" t="str">
        <f>IF(SUMIF(T481:U481,"&lt;0")&lt;&gt;0,SUMIF(T481:U481,"&lt;0")*(-1)," ")</f>
        <v xml:space="preserve"> </v>
      </c>
      <c r="P481" s="15">
        <f>AB481+AD481+AF481+AH481+AJ481+AL481+AN481+AP481+AR481+AT481+AV481+AX481+AZ481+BB481+BD481+BF481+BH481+BJ481+BL481+BN481+BP481+BR481+BT481+BV481+BX481+BZ481+CB481+CD481+CF481+CH481+CJ481+CL481+CN481+CP481+CR481+CT481+CV481+CX481+CZ481+DB481+DD481+DF481+DH481+DJ481+DL481+DN481+DP481+DR481+DT481+DV481+DX481+DZ481+EB481+ED481+EF481+EH481+EJ481+EL481+EN481+EP481+ER481+ET481+EV481+EX481+EZ481+FB481+FD481+FF481+FH481+FJ481+FL481+FN481+FP481+FR481+FT481+FV481+FX481+FZ481+GB481+GD481+GF481</f>
        <v>0</v>
      </c>
      <c r="Q481" s="99">
        <f>P481-GO481</f>
        <v>0</v>
      </c>
      <c r="R481" s="102">
        <f>ROUNDUP(COUNTIF(T481:U481,"&gt; 0")/2,0)</f>
        <v>0</v>
      </c>
      <c r="S481" s="17" t="str">
        <f>IF(R481=0,"-",IF(R481-X481&gt;8,M481/(8+X481),M481/R481))</f>
        <v>-</v>
      </c>
      <c r="T481" s="102" t="str">
        <f>IFERROR(VLOOKUP(D481,'Ласт турнир'!A$2:C$129,2,FALSE),"")</f>
        <v/>
      </c>
      <c r="U481" s="14">
        <f>IFERROR(VLOOKUP(D481,'Ласт турнир'!A$2:C$129,3,FALSE),0)</f>
        <v>0</v>
      </c>
      <c r="V481" s="176"/>
      <c r="W481" s="177" t="str">
        <f>IF(GP481=0," ",IF(GP481-V481=0," ",GP481-V481))</f>
        <v xml:space="preserve"> </v>
      </c>
      <c r="X481" s="178"/>
    </row>
    <row r="482" spans="3:24" x14ac:dyDescent="0.25">
      <c r="C482" s="168">
        <f>C481+1</f>
        <v>401</v>
      </c>
      <c r="D482" s="3" t="s">
        <v>493</v>
      </c>
      <c r="E482" s="7">
        <v>3</v>
      </c>
      <c r="F482" s="26" t="s">
        <v>807</v>
      </c>
      <c r="G482" s="29" t="str">
        <f>TEXT(E482,"0,0") &amp; F482</f>
        <v>3,0</v>
      </c>
      <c r="H482" s="2">
        <f>IF(M482&gt;0,1,0)</f>
        <v>0</v>
      </c>
      <c r="I482" s="2">
        <f>IF(F482="",E482,E482+0.1)</f>
        <v>3</v>
      </c>
      <c r="J482" s="19"/>
      <c r="K482" s="18" t="str">
        <f>IF(M482 &gt; 0, K481+1, "n/a")</f>
        <v>n/a</v>
      </c>
      <c r="L482" s="11" t="str">
        <f t="shared" si="4"/>
        <v xml:space="preserve"> </v>
      </c>
      <c r="M482" s="27">
        <f>U482</f>
        <v>0</v>
      </c>
      <c r="N482" s="13">
        <f>M482-X482</f>
        <v>0</v>
      </c>
      <c r="O482" s="14" t="str">
        <f>IF(SUMIF(T482:U482,"&lt;0")&lt;&gt;0,SUMIF(T482:U482,"&lt;0")*(-1)," ")</f>
        <v xml:space="preserve"> </v>
      </c>
      <c r="P482" s="15">
        <f>AB482+AD482+AF482+AH482+AJ482+AL482+AN482+AP482+AR482+AT482+AV482+AX482+AZ482+BB482+BD482+BF482+BH482+BJ482+BL482+BN482+BP482+BR482+BT482+BV482+BX482+BZ482+CB482+CD482+CF482+CH482+CJ482+CL482+CN482+CP482+CR482+CT482+CV482+CX482+CZ482+DB482+DD482+DF482+DH482+DJ482+DL482+DN482+DP482+DR482+DT482+DV482+DX482+DZ482+EB482+ED482+EF482+EH482+EJ482+EL482+EN482+EP482+ER482+ET482+EV482+EX482+EZ482+FB482+FD482+FF482+FH482+FJ482+FL482+FN482+FP482+FR482+FT482+FV482+FX482+FZ482+GB482+GD482+GF482</f>
        <v>0</v>
      </c>
      <c r="Q482" s="99">
        <f>P482-GO482</f>
        <v>0</v>
      </c>
      <c r="R482" s="102">
        <f>ROUNDUP(COUNTIF(T482:U482,"&gt; 0")/2,0)</f>
        <v>0</v>
      </c>
      <c r="S482" s="17" t="str">
        <f>IF(R482=0,"-",IF(R482-X482&gt;8,M482/(8+X482),M482/R482))</f>
        <v>-</v>
      </c>
      <c r="T482" s="102" t="str">
        <f>IFERROR(VLOOKUP(D482,'Ласт турнир'!A$2:C$129,2,FALSE),"")</f>
        <v/>
      </c>
      <c r="U482" s="14">
        <f>IFERROR(VLOOKUP(D482,'Ласт турнир'!A$2:C$129,3,FALSE),0)</f>
        <v>0</v>
      </c>
      <c r="V482" s="176"/>
      <c r="W482" s="177" t="str">
        <f>IF(GP482=0," ",IF(GP482-V482=0," ",GP482-V482))</f>
        <v xml:space="preserve"> </v>
      </c>
      <c r="X482" s="178"/>
    </row>
    <row r="483" spans="3:24" x14ac:dyDescent="0.25">
      <c r="C483" s="168">
        <f>C482+1</f>
        <v>402</v>
      </c>
      <c r="D483" s="3" t="s">
        <v>434</v>
      </c>
      <c r="E483" s="7">
        <v>3</v>
      </c>
      <c r="F483" s="26" t="s">
        <v>807</v>
      </c>
      <c r="G483" s="29" t="str">
        <f>TEXT(E483,"0,0") &amp; F483</f>
        <v>3,0</v>
      </c>
      <c r="H483" s="2">
        <f>IF(M483&gt;0,1,0)</f>
        <v>0</v>
      </c>
      <c r="I483" s="2">
        <f>IF(F483="",E483,E483+0.1)</f>
        <v>3</v>
      </c>
      <c r="J483" s="19"/>
      <c r="K483" s="18" t="str">
        <f>IF(M483 &gt; 0, K482+1, "n/a")</f>
        <v>n/a</v>
      </c>
      <c r="L483" s="11" t="str">
        <f t="shared" si="4"/>
        <v xml:space="preserve"> </v>
      </c>
      <c r="M483" s="27">
        <f>U483</f>
        <v>0</v>
      </c>
      <c r="N483" s="13">
        <f>M483-X483</f>
        <v>0</v>
      </c>
      <c r="O483" s="14" t="str">
        <f>IF(SUMIF(T483:U483,"&lt;0")&lt;&gt;0,SUMIF(T483:U483,"&lt;0")*(-1)," ")</f>
        <v xml:space="preserve"> </v>
      </c>
      <c r="P483" s="15">
        <f>AB483+AD483+AF483+AH483+AJ483+AL483+AN483+AP483+AR483+AT483+AV483+AX483+AZ483+BB483+BD483+BF483+BH483+BJ483+BL483+BN483+BP483+BR483+BT483+BV483+BX483+BZ483+CB483+CD483+CF483+CH483+CJ483+CL483+CN483+CP483+CR483+CT483+CV483+CX483+CZ483+DB483+DD483+DF483+DH483+DJ483+DL483+DN483+DP483+DR483+DT483+DV483+DX483+DZ483+EB483+ED483+EF483+EH483+EJ483+EL483+EN483+EP483+ER483+ET483+EV483+EX483+EZ483+FB483+FD483+FF483+FH483+FJ483+FL483+FN483+FP483+FR483+FT483+FV483+FX483+FZ483+GB483+GD483+GF483</f>
        <v>0</v>
      </c>
      <c r="Q483" s="99">
        <f>P483-GO483</f>
        <v>0</v>
      </c>
      <c r="R483" s="102">
        <f>ROUNDUP(COUNTIF(T483:U483,"&gt; 0")/2,0)</f>
        <v>0</v>
      </c>
      <c r="S483" s="17" t="str">
        <f>IF(R483=0,"-",IF(R483-X483&gt;8,M483/(8+X483),M483/R483))</f>
        <v>-</v>
      </c>
      <c r="T483" s="102" t="str">
        <f>IFERROR(VLOOKUP(D483,'Ласт турнир'!A$2:C$129,2,FALSE),"")</f>
        <v/>
      </c>
      <c r="U483" s="14">
        <f>IFERROR(VLOOKUP(D483,'Ласт турнир'!A$2:C$129,3,FALSE),0)</f>
        <v>0</v>
      </c>
      <c r="V483" s="176"/>
      <c r="W483" s="177" t="str">
        <f>IF(GP483=0," ",IF(GP483-V483=0," ",GP483-V483))</f>
        <v xml:space="preserve"> </v>
      </c>
      <c r="X483" s="178"/>
    </row>
    <row r="484" spans="3:24" x14ac:dyDescent="0.25">
      <c r="C484" s="168">
        <f>C483+1</f>
        <v>403</v>
      </c>
      <c r="D484" s="3" t="s">
        <v>557</v>
      </c>
      <c r="E484" s="7">
        <v>3</v>
      </c>
      <c r="F484" s="26" t="s">
        <v>807</v>
      </c>
      <c r="G484" s="29" t="str">
        <f>TEXT(E484,"0,0") &amp; F484</f>
        <v>3,0</v>
      </c>
      <c r="H484" s="2">
        <f>IF(M484&gt;0,1,0)</f>
        <v>0</v>
      </c>
      <c r="I484" s="2">
        <f>IF(F484="",E484,E484+0.1)</f>
        <v>3</v>
      </c>
      <c r="J484" s="19"/>
      <c r="K484" s="18" t="str">
        <f>IF(M484 &gt; 0, K483+1, "n/a")</f>
        <v>n/a</v>
      </c>
      <c r="L484" s="11" t="str">
        <f t="shared" si="4"/>
        <v xml:space="preserve"> </v>
      </c>
      <c r="M484" s="27">
        <f>U484</f>
        <v>0</v>
      </c>
      <c r="N484" s="13">
        <f>M484-X484</f>
        <v>0</v>
      </c>
      <c r="O484" s="14" t="str">
        <f>IF(SUMIF(T484:U484,"&lt;0")&lt;&gt;0,SUMIF(T484:U484,"&lt;0")*(-1)," ")</f>
        <v xml:space="preserve"> </v>
      </c>
      <c r="P484" s="15">
        <f>AB484+AD484+AF484+AH484+AJ484+AL484+AN484+AP484+AR484+AT484+AV484+AX484+AZ484+BB484+BD484+BF484+BH484+BJ484+BL484+BN484+BP484+BR484+BT484+BV484+BX484+BZ484+CB484+CD484+CF484+CH484+CJ484+CL484+CN484+CP484+CR484+CT484+CV484+CX484+CZ484+DB484+DD484+DF484+DH484+DJ484+DL484+DN484+DP484+DR484+DT484+DV484+DX484+DZ484+EB484+ED484+EF484+EH484+EJ484+EL484+EN484+EP484+ER484+ET484+EV484+EX484+EZ484+FB484+FD484+FF484+FH484+FJ484+FL484+FN484+FP484+FR484+FT484+FV484+FX484+FZ484+GB484+GD484+GF484</f>
        <v>0</v>
      </c>
      <c r="Q484" s="99">
        <f>P484-GO484</f>
        <v>0</v>
      </c>
      <c r="R484" s="102">
        <f>ROUNDUP(COUNTIF(T484:U484,"&gt; 0")/2,0)</f>
        <v>0</v>
      </c>
      <c r="S484" s="17" t="str">
        <f>IF(R484=0,"-",IF(R484-X484&gt;8,M484/(8+X484),M484/R484))</f>
        <v>-</v>
      </c>
      <c r="T484" s="102" t="str">
        <f>IFERROR(VLOOKUP(D484,'Ласт турнир'!A$2:C$129,2,FALSE),"")</f>
        <v/>
      </c>
      <c r="U484" s="14">
        <f>IFERROR(VLOOKUP(D484,'Ласт турнир'!A$2:C$129,3,FALSE),0)</f>
        <v>0</v>
      </c>
      <c r="V484" s="176"/>
      <c r="W484" s="177" t="str">
        <f>IF(GP484=0," ",IF(GP484-V484=0," ",GP484-V484))</f>
        <v xml:space="preserve"> </v>
      </c>
      <c r="X484" s="178"/>
    </row>
    <row r="485" spans="3:24" x14ac:dyDescent="0.25">
      <c r="C485" s="168">
        <f>C484+1</f>
        <v>404</v>
      </c>
      <c r="D485" s="3" t="s">
        <v>558</v>
      </c>
      <c r="E485" s="7">
        <v>3</v>
      </c>
      <c r="F485" s="26" t="s">
        <v>807</v>
      </c>
      <c r="G485" s="29" t="str">
        <f>TEXT(E485,"0,0") &amp; F485</f>
        <v>3,0</v>
      </c>
      <c r="H485" s="2">
        <f>IF(M485&gt;0,1,0)</f>
        <v>0</v>
      </c>
      <c r="I485" s="2">
        <f>IF(F485="",E485,E485+0.1)</f>
        <v>3</v>
      </c>
      <c r="J485" s="19"/>
      <c r="K485" s="18" t="str">
        <f>IF(M485 &gt; 0, K484+1, "n/a")</f>
        <v>n/a</v>
      </c>
      <c r="L485" s="11" t="str">
        <f t="shared" si="4"/>
        <v xml:space="preserve"> </v>
      </c>
      <c r="M485" s="27">
        <f>U485</f>
        <v>0</v>
      </c>
      <c r="N485" s="13">
        <f>M485-X485</f>
        <v>0</v>
      </c>
      <c r="O485" s="14" t="str">
        <f>IF(SUMIF(T485:U485,"&lt;0")&lt;&gt;0,SUMIF(T485:U485,"&lt;0")*(-1)," ")</f>
        <v xml:space="preserve"> </v>
      </c>
      <c r="P485" s="15">
        <f>AB485+AD485+AF485+AH485+AJ485+AL485+AN485+AP485+AR485+AT485+AV485+AX485+AZ485+BB485+BD485+BF485+BH485+BJ485+BL485+BN485+BP485+BR485+BT485+BV485+BX485+BZ485+CB485+CD485+CF485+CH485+CJ485+CL485+CN485+CP485+CR485+CT485+CV485+CX485+CZ485+DB485+DD485+DF485+DH485+DJ485+DL485+DN485+DP485+DR485+DT485+DV485+DX485+DZ485+EB485+ED485+EF485+EH485+EJ485+EL485+EN485+EP485+ER485+ET485+EV485+EX485+EZ485+FB485+FD485+FF485+FH485+FJ485+FL485+FN485+FP485+FR485+FT485+FV485+FX485+FZ485+GB485+GD485+GF485</f>
        <v>0</v>
      </c>
      <c r="Q485" s="99">
        <f>P485-GO485</f>
        <v>0</v>
      </c>
      <c r="R485" s="102">
        <f>ROUNDUP(COUNTIF(T485:U485,"&gt; 0")/2,0)</f>
        <v>0</v>
      </c>
      <c r="S485" s="17" t="str">
        <f>IF(R485=0,"-",IF(R485-X485&gt;8,M485/(8+X485),M485/R485))</f>
        <v>-</v>
      </c>
      <c r="T485" s="102" t="str">
        <f>IFERROR(VLOOKUP(D485,'Ласт турнир'!A$2:C$129,2,FALSE),"")</f>
        <v/>
      </c>
      <c r="U485" s="14">
        <f>IFERROR(VLOOKUP(D485,'Ласт турнир'!A$2:C$129,3,FALSE),0)</f>
        <v>0</v>
      </c>
      <c r="V485" s="176"/>
      <c r="W485" s="177" t="str">
        <f>IF(GP485=0," ",IF(GP485-V485=0," ",GP485-V485))</f>
        <v xml:space="preserve"> </v>
      </c>
      <c r="X485" s="178"/>
    </row>
    <row r="486" spans="3:24" x14ac:dyDescent="0.25">
      <c r="C486" s="168">
        <f>C485+1</f>
        <v>405</v>
      </c>
      <c r="D486" s="3" t="s">
        <v>560</v>
      </c>
      <c r="E486" s="7">
        <v>3</v>
      </c>
      <c r="F486" s="26" t="s">
        <v>807</v>
      </c>
      <c r="G486" s="29" t="str">
        <f>TEXT(E486,"0,0") &amp; F486</f>
        <v>3,0</v>
      </c>
      <c r="H486" s="2">
        <f>IF(M486&gt;0,1,0)</f>
        <v>0</v>
      </c>
      <c r="I486" s="2">
        <f>IF(F486="",E486,E486+0.1)</f>
        <v>3</v>
      </c>
      <c r="J486" s="19"/>
      <c r="K486" s="18" t="str">
        <f>IF(M486 &gt; 0, K485+1, "n/a")</f>
        <v>n/a</v>
      </c>
      <c r="L486" s="11" t="str">
        <f t="shared" si="4"/>
        <v xml:space="preserve"> </v>
      </c>
      <c r="M486" s="27">
        <f>U486</f>
        <v>0</v>
      </c>
      <c r="N486" s="13">
        <f>M486-X486</f>
        <v>0</v>
      </c>
      <c r="O486" s="14" t="str">
        <f>IF(SUMIF(T486:U486,"&lt;0")&lt;&gt;0,SUMIF(T486:U486,"&lt;0")*(-1)," ")</f>
        <v xml:space="preserve"> </v>
      </c>
      <c r="P486" s="15">
        <f>AB486+AD486+AF486+AH486+AJ486+AL486+AN486+AP486+AR486+AT486+AV486+AX486+AZ486+BB486+BD486+BF486+BH486+BJ486+BL486+BN486+BP486+BR486+BT486+BV486+BX486+BZ486+CB486+CD486+CF486+CH486+CJ486+CL486+CN486+CP486+CR486+CT486+CV486+CX486+CZ486+DB486+DD486+DF486+DH486+DJ486+DL486+DN486+DP486+DR486+DT486+DV486+DX486+DZ486+EB486+ED486+EF486+EH486+EJ486+EL486+EN486+EP486+ER486+ET486+EV486+EX486+EZ486+FB486+FD486+FF486+FH486+FJ486+FL486+FN486+FP486+FR486+FT486+FV486+FX486+FZ486+GB486+GD486+GF486</f>
        <v>0</v>
      </c>
      <c r="Q486" s="99">
        <f>P486-GO486</f>
        <v>0</v>
      </c>
      <c r="R486" s="102">
        <f>ROUNDUP(COUNTIF(T486:U486,"&gt; 0")/2,0)</f>
        <v>0</v>
      </c>
      <c r="S486" s="17" t="str">
        <f>IF(R486=0,"-",IF(R486-X486&gt;8,M486/(8+X486),M486/R486))</f>
        <v>-</v>
      </c>
      <c r="T486" s="102" t="str">
        <f>IFERROR(VLOOKUP(D486,'Ласт турнир'!A$2:C$129,2,FALSE),"")</f>
        <v/>
      </c>
      <c r="U486" s="14">
        <f>IFERROR(VLOOKUP(D486,'Ласт турнир'!A$2:C$129,3,FALSE),0)</f>
        <v>0</v>
      </c>
      <c r="V486" s="176"/>
      <c r="W486" s="177" t="str">
        <f>IF(GP486=0," ",IF(GP486-V486=0," ",GP486-V486))</f>
        <v xml:space="preserve"> </v>
      </c>
      <c r="X486" s="178"/>
    </row>
    <row r="487" spans="3:24" x14ac:dyDescent="0.25">
      <c r="C487" s="168">
        <f>C486+1</f>
        <v>406</v>
      </c>
      <c r="D487" s="3" t="s">
        <v>466</v>
      </c>
      <c r="E487" s="7">
        <v>3</v>
      </c>
      <c r="F487" s="26" t="s">
        <v>807</v>
      </c>
      <c r="G487" s="29" t="str">
        <f>TEXT(E487,"0,0") &amp; F487</f>
        <v>3,0</v>
      </c>
      <c r="H487" s="2">
        <f>IF(M487&gt;0,1,0)</f>
        <v>0</v>
      </c>
      <c r="I487" s="2">
        <f>IF(F487="",E487,E487+0.1)</f>
        <v>3</v>
      </c>
      <c r="J487" s="19"/>
      <c r="K487" s="18" t="str">
        <f>IF(M487 &gt; 0, K486+1, "n/a")</f>
        <v>n/a</v>
      </c>
      <c r="L487" s="11" t="str">
        <f t="shared" si="4"/>
        <v xml:space="preserve"> </v>
      </c>
      <c r="M487" s="27">
        <f>U487</f>
        <v>0</v>
      </c>
      <c r="N487" s="13">
        <f>M487-X487</f>
        <v>0</v>
      </c>
      <c r="O487" s="14" t="str">
        <f>IF(SUMIF(T487:U487,"&lt;0")&lt;&gt;0,SUMIF(T487:U487,"&lt;0")*(-1)," ")</f>
        <v xml:space="preserve"> </v>
      </c>
      <c r="P487" s="15">
        <f>AB487+AD487+AF487+AH487+AJ487+AL487+AN487+AP487+AR487+AT487+AV487+AX487+AZ487+BB487+BD487+BF487+BH487+BJ487+BL487+BN487+BP487+BR487+BT487+BV487+BX487+BZ487+CB487+CD487+CF487+CH487+CJ487+CL487+CN487+CP487+CR487+CT487+CV487+CX487+CZ487+DB487+DD487+DF487+DH487+DJ487+DL487+DN487+DP487+DR487+DT487+DV487+DX487+DZ487+EB487+ED487+EF487+EH487+EJ487+EL487+EN487+EP487+ER487+ET487+EV487+EX487+EZ487+FB487+FD487+FF487+FH487+FJ487+FL487+FN487+FP487+FR487+FT487+FV487+FX487+FZ487+GB487+GD487+GF487</f>
        <v>0</v>
      </c>
      <c r="Q487" s="99">
        <f>P487-GO487</f>
        <v>0</v>
      </c>
      <c r="R487" s="102">
        <f>ROUNDUP(COUNTIF(T487:U487,"&gt; 0")/2,0)</f>
        <v>0</v>
      </c>
      <c r="S487" s="17" t="str">
        <f>IF(R487=0,"-",IF(R487-X487&gt;8,M487/(8+X487),M487/R487))</f>
        <v>-</v>
      </c>
      <c r="T487" s="102" t="str">
        <f>IFERROR(VLOOKUP(D487,'Ласт турнир'!A$2:C$129,2,FALSE),"")</f>
        <v/>
      </c>
      <c r="U487" s="14">
        <f>IFERROR(VLOOKUP(D487,'Ласт турнир'!A$2:C$129,3,FALSE),0)</f>
        <v>0</v>
      </c>
      <c r="V487" s="176"/>
      <c r="W487" s="177" t="str">
        <f>IF(GP487=0," ",IF(GP487-V487=0," ",GP487-V487))</f>
        <v xml:space="preserve"> </v>
      </c>
      <c r="X487" s="178"/>
    </row>
    <row r="488" spans="3:24" x14ac:dyDescent="0.25">
      <c r="C488" s="168">
        <f>C487+1</f>
        <v>407</v>
      </c>
      <c r="D488" s="3" t="s">
        <v>559</v>
      </c>
      <c r="E488" s="7">
        <v>3</v>
      </c>
      <c r="F488" s="26" t="s">
        <v>807</v>
      </c>
      <c r="G488" s="29" t="str">
        <f>TEXT(E488,"0,0") &amp; F488</f>
        <v>3,0</v>
      </c>
      <c r="H488" s="2">
        <f>IF(M488&gt;0,1,0)</f>
        <v>0</v>
      </c>
      <c r="I488" s="2">
        <f>IF(F488="",E488,E488+0.1)</f>
        <v>3</v>
      </c>
      <c r="J488" s="19"/>
      <c r="K488" s="18" t="str">
        <f>IF(M488 &gt; 0, K487+1, "n/a")</f>
        <v>n/a</v>
      </c>
      <c r="L488" s="11" t="str">
        <f t="shared" si="4"/>
        <v xml:space="preserve"> </v>
      </c>
      <c r="M488" s="27">
        <f>U488</f>
        <v>0</v>
      </c>
      <c r="N488" s="13">
        <f>M488-X488</f>
        <v>0</v>
      </c>
      <c r="O488" s="14" t="str">
        <f>IF(SUMIF(T488:U488,"&lt;0")&lt;&gt;0,SUMIF(T488:U488,"&lt;0")*(-1)," ")</f>
        <v xml:space="preserve"> </v>
      </c>
      <c r="P488" s="15">
        <f>AB488+AD488+AF488+AH488+AJ488+AL488+AN488+AP488+AR488+AT488+AV488+AX488+AZ488+BB488+BD488+BF488+BH488+BJ488+BL488+BN488+BP488+BR488+BT488+BV488+BX488+BZ488+CB488+CD488+CF488+CH488+CJ488+CL488+CN488+CP488+CR488+CT488+CV488+CX488+CZ488+DB488+DD488+DF488+DH488+DJ488+DL488+DN488+DP488+DR488+DT488+DV488+DX488+DZ488+EB488+ED488+EF488+EH488+EJ488+EL488+EN488+EP488+ER488+ET488+EV488+EX488+EZ488+FB488+FD488+FF488+FH488+FJ488+FL488+FN488+FP488+FR488+FT488+FV488+FX488+FZ488+GB488+GD488+GF488</f>
        <v>0</v>
      </c>
      <c r="Q488" s="99">
        <f>P488-GO488</f>
        <v>0</v>
      </c>
      <c r="R488" s="102">
        <f>ROUNDUP(COUNTIF(T488:U488,"&gt; 0")/2,0)</f>
        <v>0</v>
      </c>
      <c r="S488" s="17" t="str">
        <f>IF(R488=0,"-",IF(R488-X488&gt;8,M488/(8+X488),M488/R488))</f>
        <v>-</v>
      </c>
      <c r="T488" s="102" t="str">
        <f>IFERROR(VLOOKUP(D488,'Ласт турнир'!A$2:C$129,2,FALSE),"")</f>
        <v/>
      </c>
      <c r="U488" s="14">
        <f>IFERROR(VLOOKUP(D488,'Ласт турнир'!A$2:C$129,3,FALSE),0)</f>
        <v>0</v>
      </c>
      <c r="V488" s="176"/>
      <c r="W488" s="177" t="str">
        <f>IF(GP488=0," ",IF(GP488-V488=0," ",GP488-V488))</f>
        <v xml:space="preserve"> </v>
      </c>
      <c r="X488" s="178"/>
    </row>
    <row r="489" spans="3:24" x14ac:dyDescent="0.25">
      <c r="C489" s="168">
        <f>C488+1</f>
        <v>408</v>
      </c>
      <c r="D489" s="3" t="s">
        <v>372</v>
      </c>
      <c r="E489" s="7">
        <v>3</v>
      </c>
      <c r="F489" s="26" t="s">
        <v>807</v>
      </c>
      <c r="G489" s="29" t="str">
        <f>TEXT(E489,"0,0") &amp; F489</f>
        <v>3,0</v>
      </c>
      <c r="H489" s="2">
        <f>IF(M489&gt;0,1,0)</f>
        <v>0</v>
      </c>
      <c r="I489" s="2">
        <f>IF(F489="",E489,E489+0.1)</f>
        <v>3</v>
      </c>
      <c r="J489" s="19"/>
      <c r="K489" s="18" t="str">
        <f>IF(M489 &gt; 0, K488+1, "n/a")</f>
        <v>n/a</v>
      </c>
      <c r="L489" s="11" t="str">
        <f t="shared" si="4"/>
        <v xml:space="preserve"> </v>
      </c>
      <c r="M489" s="27">
        <f>U489</f>
        <v>0</v>
      </c>
      <c r="N489" s="13">
        <f>M489-X489</f>
        <v>0</v>
      </c>
      <c r="O489" s="14" t="str">
        <f>IF(SUMIF(T489:U489,"&lt;0")&lt;&gt;0,SUMIF(T489:U489,"&lt;0")*(-1)," ")</f>
        <v xml:space="preserve"> </v>
      </c>
      <c r="P489" s="15">
        <f>AB489+AD489+AF489+AH489+AJ489+AL489+AN489+AP489+AR489+AT489+AV489+AX489+AZ489+BB489+BD489+BF489+BH489+BJ489+BL489+BN489+BP489+BR489+BT489+BV489+BX489+BZ489+CB489+CD489+CF489+CH489+CJ489+CL489+CN489+CP489+CR489+CT489+CV489+CX489+CZ489+DB489+DD489+DF489+DH489+DJ489+DL489+DN489+DP489+DR489+DT489+DV489+DX489+DZ489+EB489+ED489+EF489+EH489+EJ489+EL489+EN489+EP489+ER489+ET489+EV489+EX489+EZ489+FB489+FD489+FF489+FH489+FJ489+FL489+FN489+FP489+FR489+FT489+FV489+FX489+FZ489+GB489+GD489+GF489</f>
        <v>0</v>
      </c>
      <c r="Q489" s="99">
        <f>P489-GO489</f>
        <v>0</v>
      </c>
      <c r="R489" s="102">
        <f>ROUNDUP(COUNTIF(T489:U489,"&gt; 0")/2,0)</f>
        <v>0</v>
      </c>
      <c r="S489" s="17" t="str">
        <f>IF(R489=0,"-",IF(R489-X489&gt;8,M489/(8+X489),M489/R489))</f>
        <v>-</v>
      </c>
      <c r="T489" s="102" t="str">
        <f>IFERROR(VLOOKUP(D489,'Ласт турнир'!A$2:C$129,2,FALSE),"")</f>
        <v/>
      </c>
      <c r="U489" s="14">
        <f>IFERROR(VLOOKUP(D489,'Ласт турнир'!A$2:C$129,3,FALSE),0)</f>
        <v>0</v>
      </c>
      <c r="V489" s="176"/>
      <c r="W489" s="177" t="str">
        <f>IF(GP489=0," ",IF(GP489-V489=0," ",GP489-V489))</f>
        <v xml:space="preserve"> </v>
      </c>
      <c r="X489" s="178"/>
    </row>
    <row r="490" spans="3:24" x14ac:dyDescent="0.25">
      <c r="C490" s="168">
        <f>C489+1</f>
        <v>409</v>
      </c>
      <c r="D490" s="3" t="s">
        <v>431</v>
      </c>
      <c r="E490" s="7">
        <v>3</v>
      </c>
      <c r="F490" s="26" t="s">
        <v>807</v>
      </c>
      <c r="G490" s="29" t="str">
        <f>TEXT(E490,"0,0") &amp; F490</f>
        <v>3,0</v>
      </c>
      <c r="H490" s="2">
        <f>IF(M490&gt;0,1,0)</f>
        <v>0</v>
      </c>
      <c r="I490" s="2">
        <f>IF(F490="",E490,E490+0.1)</f>
        <v>3</v>
      </c>
      <c r="J490" s="19"/>
      <c r="K490" s="18" t="str">
        <f>IF(M490 &gt; 0, K489+1, "n/a")</f>
        <v>n/a</v>
      </c>
      <c r="L490" s="11" t="str">
        <f t="shared" si="4"/>
        <v xml:space="preserve"> </v>
      </c>
      <c r="M490" s="27">
        <f>U490</f>
        <v>0</v>
      </c>
      <c r="N490" s="13">
        <f>M490-X490</f>
        <v>0</v>
      </c>
      <c r="O490" s="14" t="str">
        <f>IF(SUMIF(T490:U490,"&lt;0")&lt;&gt;0,SUMIF(T490:U490,"&lt;0")*(-1)," ")</f>
        <v xml:space="preserve"> </v>
      </c>
      <c r="P490" s="15">
        <f>AB490+AD490+AF490+AH490+AJ490+AL490+AN490+AP490+AR490+AT490+AV490+AX490+AZ490+BB490+BD490+BF490+BH490+BJ490+BL490+BN490+BP490+BR490+BT490+BV490+BX490+BZ490+CB490+CD490+CF490+CH490+CJ490+CL490+CN490+CP490+CR490+CT490+CV490+CX490+CZ490+DB490+DD490+DF490+DH490+DJ490+DL490+DN490+DP490+DR490+DT490+DV490+DX490+DZ490+EB490+ED490+EF490+EH490+EJ490+EL490+EN490+EP490+ER490+ET490+EV490+EX490+EZ490+FB490+FD490+FF490+FH490+FJ490+FL490+FN490+FP490+FR490+FT490+FV490+FX490+FZ490+GB490+GD490+GF490</f>
        <v>0</v>
      </c>
      <c r="Q490" s="99">
        <f>P490-GO490</f>
        <v>0</v>
      </c>
      <c r="R490" s="102">
        <f>ROUNDUP(COUNTIF(T490:U490,"&gt; 0")/2,0)</f>
        <v>0</v>
      </c>
      <c r="S490" s="17" t="str">
        <f>IF(R490=0,"-",IF(R490-X490&gt;8,M490/(8+X490),M490/R490))</f>
        <v>-</v>
      </c>
      <c r="T490" s="102" t="str">
        <f>IFERROR(VLOOKUP(D490,'Ласт турнир'!A$2:C$129,2,FALSE),"")</f>
        <v/>
      </c>
      <c r="U490" s="14">
        <f>IFERROR(VLOOKUP(D490,'Ласт турнир'!A$2:C$129,3,FALSE),0)</f>
        <v>0</v>
      </c>
      <c r="V490" s="176"/>
      <c r="W490" s="177" t="str">
        <f>IF(GP490=0," ",IF(GP490-V490=0," ",GP490-V490))</f>
        <v xml:space="preserve"> </v>
      </c>
      <c r="X490" s="178"/>
    </row>
    <row r="491" spans="3:24" x14ac:dyDescent="0.25">
      <c r="C491" s="168">
        <f>C490+1</f>
        <v>410</v>
      </c>
      <c r="D491" s="3" t="s">
        <v>561</v>
      </c>
      <c r="E491" s="7">
        <v>3</v>
      </c>
      <c r="F491" s="26" t="s">
        <v>807</v>
      </c>
      <c r="G491" s="29" t="str">
        <f>TEXT(E491,"0,0") &amp; F491</f>
        <v>3,0</v>
      </c>
      <c r="H491" s="2">
        <f>IF(M491&gt;0,1,0)</f>
        <v>0</v>
      </c>
      <c r="I491" s="2">
        <f>IF(F491="",E491,E491+0.1)</f>
        <v>3</v>
      </c>
      <c r="J491" s="19"/>
      <c r="K491" s="18" t="str">
        <f>IF(M491 &gt; 0, K490+1, "n/a")</f>
        <v>n/a</v>
      </c>
      <c r="L491" s="11" t="str">
        <f t="shared" si="4"/>
        <v xml:space="preserve"> </v>
      </c>
      <c r="M491" s="27">
        <f>U491</f>
        <v>0</v>
      </c>
      <c r="N491" s="13">
        <f>M491-X491</f>
        <v>0</v>
      </c>
      <c r="O491" s="14" t="str">
        <f>IF(SUMIF(T491:U491,"&lt;0")&lt;&gt;0,SUMIF(T491:U491,"&lt;0")*(-1)," ")</f>
        <v xml:space="preserve"> </v>
      </c>
      <c r="P491" s="15">
        <f>AB491+AD491+AF491+AH491+AJ491+AL491+AN491+AP491+AR491+AT491+AV491+AX491+AZ491+BB491+BD491+BF491+BH491+BJ491+BL491+BN491+BP491+BR491+BT491+BV491+BX491+BZ491+CB491+CD491+CF491+CH491+CJ491+CL491+CN491+CP491+CR491+CT491+CV491+CX491+CZ491+DB491+DD491+DF491+DH491+DJ491+DL491+DN491+DP491+DR491+DT491+DV491+DX491+DZ491+EB491+ED491+EF491+EH491+EJ491+EL491+EN491+EP491+ER491+ET491+EV491+EX491+EZ491+FB491+FD491+FF491+FH491+FJ491+FL491+FN491+FP491+FR491+FT491+FV491+FX491+FZ491+GB491+GD491+GF491</f>
        <v>0</v>
      </c>
      <c r="Q491" s="99">
        <f>P491-GO491</f>
        <v>0</v>
      </c>
      <c r="R491" s="102">
        <f>ROUNDUP(COUNTIF(T491:U491,"&gt; 0")/2,0)</f>
        <v>0</v>
      </c>
      <c r="S491" s="17" t="str">
        <f>IF(R491=0,"-",IF(R491-X491&gt;8,M491/(8+X491),M491/R491))</f>
        <v>-</v>
      </c>
      <c r="T491" s="102" t="str">
        <f>IFERROR(VLOOKUP(D491,'Ласт турнир'!A$2:C$129,2,FALSE),"")</f>
        <v/>
      </c>
      <c r="U491" s="14">
        <f>IFERROR(VLOOKUP(D491,'Ласт турнир'!A$2:C$129,3,FALSE),0)</f>
        <v>0</v>
      </c>
      <c r="V491" s="176"/>
      <c r="W491" s="177" t="str">
        <f>IF(GP491=0," ",IF(GP491-V491=0," ",GP491-V491))</f>
        <v xml:space="preserve"> </v>
      </c>
      <c r="X491" s="178"/>
    </row>
    <row r="492" spans="3:24" x14ac:dyDescent="0.25">
      <c r="C492" s="168">
        <f>C491+1</f>
        <v>411</v>
      </c>
      <c r="D492" s="3" t="s">
        <v>382</v>
      </c>
      <c r="E492" s="7">
        <v>3</v>
      </c>
      <c r="F492" s="26" t="s">
        <v>807</v>
      </c>
      <c r="G492" s="29" t="str">
        <f>TEXT(E492,"0,0") &amp; F492</f>
        <v>3,0</v>
      </c>
      <c r="H492" s="2">
        <f>IF(M492&gt;0,1,0)</f>
        <v>0</v>
      </c>
      <c r="I492" s="2">
        <f>IF(F492="",E492,E492+0.1)</f>
        <v>3</v>
      </c>
      <c r="J492" s="19"/>
      <c r="K492" s="18" t="str">
        <f>IF(M492 &gt; 0, K491+1, "n/a")</f>
        <v>n/a</v>
      </c>
      <c r="L492" s="11" t="str">
        <f t="shared" si="4"/>
        <v xml:space="preserve"> </v>
      </c>
      <c r="M492" s="27">
        <f>U492</f>
        <v>0</v>
      </c>
      <c r="N492" s="13">
        <f>M492-X492</f>
        <v>0</v>
      </c>
      <c r="O492" s="14" t="str">
        <f>IF(SUMIF(T492:U492,"&lt;0")&lt;&gt;0,SUMIF(T492:U492,"&lt;0")*(-1)," ")</f>
        <v xml:space="preserve"> </v>
      </c>
      <c r="P492" s="15">
        <f>AB492+AD492+AF492+AH492+AJ492+AL492+AN492+AP492+AR492+AT492+AV492+AX492+AZ492+BB492+BD492+BF492+BH492+BJ492+BL492+BN492+BP492+BR492+BT492+BV492+BX492+BZ492+CB492+CD492+CF492+CH492+CJ492+CL492+CN492+CP492+CR492+CT492+CV492+CX492+CZ492+DB492+DD492+DF492+DH492+DJ492+DL492+DN492+DP492+DR492+DT492+DV492+DX492+DZ492+EB492+ED492+EF492+EH492+EJ492+EL492+EN492+EP492+ER492+ET492+EV492+EX492+EZ492+FB492+FD492+FF492+FH492+FJ492+FL492+FN492+FP492+FR492+FT492+FV492+FX492+FZ492+GB492+GD492+GF492</f>
        <v>0</v>
      </c>
      <c r="Q492" s="99">
        <f>P492-GO492</f>
        <v>0</v>
      </c>
      <c r="R492" s="102">
        <f>ROUNDUP(COUNTIF(T492:U492,"&gt; 0")/2,0)</f>
        <v>0</v>
      </c>
      <c r="S492" s="17" t="str">
        <f>IF(R492=0,"-",IF(R492-X492&gt;8,M492/(8+X492),M492/R492))</f>
        <v>-</v>
      </c>
      <c r="T492" s="102" t="str">
        <f>IFERROR(VLOOKUP(D492,'Ласт турнир'!A$2:C$129,2,FALSE),"")</f>
        <v/>
      </c>
      <c r="U492" s="14">
        <f>IFERROR(VLOOKUP(D492,'Ласт турнир'!A$2:C$129,3,FALSE),0)</f>
        <v>0</v>
      </c>
      <c r="V492" s="176"/>
      <c r="W492" s="177" t="str">
        <f>IF(GP492=0," ",IF(GP492-V492=0," ",GP492-V492))</f>
        <v xml:space="preserve"> </v>
      </c>
      <c r="X492" s="178"/>
    </row>
    <row r="493" spans="3:24" x14ac:dyDescent="0.25">
      <c r="C493" s="168">
        <f>C492+1</f>
        <v>412</v>
      </c>
      <c r="D493" s="3" t="s">
        <v>452</v>
      </c>
      <c r="E493" s="7">
        <v>3</v>
      </c>
      <c r="F493" s="26" t="s">
        <v>807</v>
      </c>
      <c r="G493" s="29" t="str">
        <f>TEXT(E493,"0,0") &amp; F493</f>
        <v>3,0</v>
      </c>
      <c r="H493" s="2">
        <f>IF(M493&gt;0,1,0)</f>
        <v>0</v>
      </c>
      <c r="I493" s="2">
        <f>IF(F493="",E493,E493+0.1)</f>
        <v>3</v>
      </c>
      <c r="J493" s="19"/>
      <c r="K493" s="18" t="str">
        <f>IF(M493 &gt; 0, K492+1, "n/a")</f>
        <v>n/a</v>
      </c>
      <c r="L493" s="11" t="str">
        <f t="shared" si="4"/>
        <v xml:space="preserve"> </v>
      </c>
      <c r="M493" s="27">
        <f>U493</f>
        <v>0</v>
      </c>
      <c r="N493" s="13">
        <f>M493-X493</f>
        <v>0</v>
      </c>
      <c r="O493" s="14" t="str">
        <f>IF(SUMIF(T493:U493,"&lt;0")&lt;&gt;0,SUMIF(T493:U493,"&lt;0")*(-1)," ")</f>
        <v xml:space="preserve"> </v>
      </c>
      <c r="P493" s="15">
        <f>AB493+AD493+AF493+AH493+AJ493+AL493+AN493+AP493+AR493+AT493+AV493+AX493+AZ493+BB493+BD493+BF493+BH493+BJ493+BL493+BN493+BP493+BR493+BT493+BV493+BX493+BZ493+CB493+CD493+CF493+CH493+CJ493+CL493+CN493+CP493+CR493+CT493+CV493+CX493+CZ493+DB493+DD493+DF493+DH493+DJ493+DL493+DN493+DP493+DR493+DT493+DV493+DX493+DZ493+EB493+ED493+EF493+EH493+EJ493+EL493+EN493+EP493+ER493+ET493+EV493+EX493+EZ493+FB493+FD493+FF493+FH493+FJ493+FL493+FN493+FP493+FR493+FT493+FV493+FX493+FZ493+GB493+GD493+GF493</f>
        <v>0</v>
      </c>
      <c r="Q493" s="99">
        <f>P493-GO493</f>
        <v>0</v>
      </c>
      <c r="R493" s="102">
        <f>ROUNDUP(COUNTIF(T493:U493,"&gt; 0")/2,0)</f>
        <v>0</v>
      </c>
      <c r="S493" s="17" t="str">
        <f>IF(R493=0,"-",IF(R493-X493&gt;8,M493/(8+X493),M493/R493))</f>
        <v>-</v>
      </c>
      <c r="T493" s="102" t="str">
        <f>IFERROR(VLOOKUP(D493,'Ласт турнир'!A$2:C$129,2,FALSE),"")</f>
        <v/>
      </c>
      <c r="U493" s="14">
        <f>IFERROR(VLOOKUP(D493,'Ласт турнир'!A$2:C$129,3,FALSE),0)</f>
        <v>0</v>
      </c>
      <c r="V493" s="176"/>
      <c r="W493" s="177" t="str">
        <f>IF(GP493=0," ",IF(GP493-V493=0," ",GP493-V493))</f>
        <v xml:space="preserve"> </v>
      </c>
      <c r="X493" s="178"/>
    </row>
    <row r="494" spans="3:24" x14ac:dyDescent="0.25">
      <c r="C494" s="168">
        <f>C493+1</f>
        <v>413</v>
      </c>
      <c r="D494" s="3" t="s">
        <v>562</v>
      </c>
      <c r="E494" s="7">
        <v>3</v>
      </c>
      <c r="F494" s="26" t="s">
        <v>807</v>
      </c>
      <c r="G494" s="29" t="str">
        <f>TEXT(E494,"0,0") &amp; F494</f>
        <v>3,0</v>
      </c>
      <c r="H494" s="2">
        <f>IF(M494&gt;0,1,0)</f>
        <v>0</v>
      </c>
      <c r="I494" s="2">
        <f>IF(F494="",E494,E494+0.1)</f>
        <v>3</v>
      </c>
      <c r="J494" s="19"/>
      <c r="K494" s="18" t="str">
        <f>IF(M494 &gt; 0, K493+1, "n/a")</f>
        <v>n/a</v>
      </c>
      <c r="L494" s="11" t="str">
        <f t="shared" si="4"/>
        <v xml:space="preserve"> </v>
      </c>
      <c r="M494" s="27">
        <f>U494</f>
        <v>0</v>
      </c>
      <c r="N494" s="13">
        <f>M494-X494</f>
        <v>0</v>
      </c>
      <c r="O494" s="14" t="str">
        <f>IF(SUMIF(T494:U494,"&lt;0")&lt;&gt;0,SUMIF(T494:U494,"&lt;0")*(-1)," ")</f>
        <v xml:space="preserve"> </v>
      </c>
      <c r="P494" s="15">
        <f>AB494+AD494+AF494+AH494+AJ494+AL494+AN494+AP494+AR494+AT494+AV494+AX494+AZ494+BB494+BD494+BF494+BH494+BJ494+BL494+BN494+BP494+BR494+BT494+BV494+BX494+BZ494+CB494+CD494+CF494+CH494+CJ494+CL494+CN494+CP494+CR494+CT494+CV494+CX494+CZ494+DB494+DD494+DF494+DH494+DJ494+DL494+DN494+DP494+DR494+DT494+DV494+DX494+DZ494+EB494+ED494+EF494+EH494+EJ494+EL494+EN494+EP494+ER494+ET494+EV494+EX494+EZ494+FB494+FD494+FF494+FH494+FJ494+FL494+FN494+FP494+FR494+FT494+FV494+FX494+FZ494+GB494+GD494+GF494</f>
        <v>0</v>
      </c>
      <c r="Q494" s="99">
        <f>P494-GO494</f>
        <v>0</v>
      </c>
      <c r="R494" s="102">
        <f>ROUNDUP(COUNTIF(T494:U494,"&gt; 0")/2,0)</f>
        <v>0</v>
      </c>
      <c r="S494" s="17" t="str">
        <f>IF(R494=0,"-",IF(R494-X494&gt;8,M494/(8+X494),M494/R494))</f>
        <v>-</v>
      </c>
      <c r="T494" s="102" t="str">
        <f>IFERROR(VLOOKUP(D494,'Ласт турнир'!A$2:C$129,2,FALSE),"")</f>
        <v/>
      </c>
      <c r="U494" s="14">
        <f>IFERROR(VLOOKUP(D494,'Ласт турнир'!A$2:C$129,3,FALSE),0)</f>
        <v>0</v>
      </c>
      <c r="V494" s="176"/>
      <c r="W494" s="177" t="str">
        <f>IF(GP494=0," ",IF(GP494-V494=0," ",GP494-V494))</f>
        <v xml:space="preserve"> </v>
      </c>
      <c r="X494" s="178"/>
    </row>
    <row r="495" spans="3:24" x14ac:dyDescent="0.25">
      <c r="C495" s="168">
        <f>C494+1</f>
        <v>414</v>
      </c>
      <c r="D495" s="3" t="s">
        <v>563</v>
      </c>
      <c r="E495" s="7">
        <v>3</v>
      </c>
      <c r="F495" s="26" t="s">
        <v>807</v>
      </c>
      <c r="G495" s="29" t="str">
        <f>TEXT(E495,"0,0") &amp; F495</f>
        <v>3,0</v>
      </c>
      <c r="H495" s="2">
        <f>IF(M495&gt;0,1,0)</f>
        <v>0</v>
      </c>
      <c r="I495" s="2">
        <f>IF(F495="",E495,E495+0.1)</f>
        <v>3</v>
      </c>
      <c r="J495" s="19"/>
      <c r="K495" s="18" t="str">
        <f>IF(M495 &gt; 0, K494+1, "n/a")</f>
        <v>n/a</v>
      </c>
      <c r="L495" s="11" t="str">
        <f t="shared" si="4"/>
        <v xml:space="preserve"> </v>
      </c>
      <c r="M495" s="27">
        <f>U495</f>
        <v>0</v>
      </c>
      <c r="N495" s="13">
        <f>M495-X495</f>
        <v>0</v>
      </c>
      <c r="O495" s="14" t="str">
        <f>IF(SUMIF(T495:U495,"&lt;0")&lt;&gt;0,SUMIF(T495:U495,"&lt;0")*(-1)," ")</f>
        <v xml:space="preserve"> </v>
      </c>
      <c r="P495" s="15">
        <f>AB495+AD495+AF495+AH495+AJ495+AL495+AN495+AP495+AR495+AT495+AV495+AX495+AZ495+BB495+BD495+BF495+BH495+BJ495+BL495+BN495+BP495+BR495+BT495+BV495+BX495+BZ495+CB495+CD495+CF495+CH495+CJ495+CL495+CN495+CP495+CR495+CT495+CV495+CX495+CZ495+DB495+DD495+DF495+DH495+DJ495+DL495+DN495+DP495+DR495+DT495+DV495+DX495+DZ495+EB495+ED495+EF495+EH495+EJ495+EL495+EN495+EP495+ER495+ET495+EV495+EX495+EZ495+FB495+FD495+FF495+FH495+FJ495+FL495+FN495+FP495+FR495+FT495+FV495+FX495+FZ495+GB495+GD495+GF495</f>
        <v>0</v>
      </c>
      <c r="Q495" s="99">
        <f>P495-GO495</f>
        <v>0</v>
      </c>
      <c r="R495" s="102">
        <f>ROUNDUP(COUNTIF(T495:U495,"&gt; 0")/2,0)</f>
        <v>0</v>
      </c>
      <c r="S495" s="17" t="str">
        <f>IF(R495=0,"-",IF(R495-X495&gt;8,M495/(8+X495),M495/R495))</f>
        <v>-</v>
      </c>
      <c r="T495" s="102" t="str">
        <f>IFERROR(VLOOKUP(D495,'Ласт турнир'!A$2:C$129,2,FALSE),"")</f>
        <v/>
      </c>
      <c r="U495" s="14">
        <f>IFERROR(VLOOKUP(D495,'Ласт турнир'!A$2:C$129,3,FALSE),0)</f>
        <v>0</v>
      </c>
      <c r="V495" s="176"/>
      <c r="W495" s="177" t="str">
        <f>IF(GP495=0," ",IF(GP495-V495=0," ",GP495-V495))</f>
        <v xml:space="preserve"> </v>
      </c>
      <c r="X495" s="178"/>
    </row>
    <row r="496" spans="3:24" x14ac:dyDescent="0.25">
      <c r="C496" s="168">
        <f>C495+1</f>
        <v>415</v>
      </c>
      <c r="D496" s="3" t="s">
        <v>564</v>
      </c>
      <c r="E496" s="7">
        <v>3</v>
      </c>
      <c r="F496" s="26" t="s">
        <v>807</v>
      </c>
      <c r="G496" s="29" t="str">
        <f>TEXT(E496,"0,0") &amp; F496</f>
        <v>3,0</v>
      </c>
      <c r="H496" s="2">
        <f>IF(M496&gt;0,1,0)</f>
        <v>0</v>
      </c>
      <c r="I496" s="2">
        <f>IF(F496="",E496,E496+0.1)</f>
        <v>3</v>
      </c>
      <c r="J496" s="19"/>
      <c r="K496" s="18" t="str">
        <f>IF(M496 &gt; 0, K495+1, "n/a")</f>
        <v>n/a</v>
      </c>
      <c r="L496" s="11" t="str">
        <f t="shared" si="4"/>
        <v xml:space="preserve"> </v>
      </c>
      <c r="M496" s="27">
        <f>U496</f>
        <v>0</v>
      </c>
      <c r="N496" s="13">
        <f>M496-X496</f>
        <v>0</v>
      </c>
      <c r="O496" s="14" t="str">
        <f>IF(SUMIF(T496:U496,"&lt;0")&lt;&gt;0,SUMIF(T496:U496,"&lt;0")*(-1)," ")</f>
        <v xml:space="preserve"> </v>
      </c>
      <c r="P496" s="15">
        <f>AB496+AD496+AF496+AH496+AJ496+AL496+AN496+AP496+AR496+AT496+AV496+AX496+AZ496+BB496+BD496+BF496+BH496+BJ496+BL496+BN496+BP496+BR496+BT496+BV496+BX496+BZ496+CB496+CD496+CF496+CH496+CJ496+CL496+CN496+CP496+CR496+CT496+CV496+CX496+CZ496+DB496+DD496+DF496+DH496+DJ496+DL496+DN496+DP496+DR496+DT496+DV496+DX496+DZ496+EB496+ED496+EF496+EH496+EJ496+EL496+EN496+EP496+ER496+ET496+EV496+EX496+EZ496+FB496+FD496+FF496+FH496+FJ496+FL496+FN496+FP496+FR496+FT496+FV496+FX496+FZ496+GB496+GD496+GF496</f>
        <v>0</v>
      </c>
      <c r="Q496" s="99">
        <f>P496-GO496</f>
        <v>0</v>
      </c>
      <c r="R496" s="102">
        <f>ROUNDUP(COUNTIF(T496:U496,"&gt; 0")/2,0)</f>
        <v>0</v>
      </c>
      <c r="S496" s="17" t="str">
        <f>IF(R496=0,"-",IF(R496-X496&gt;8,M496/(8+X496),M496/R496))</f>
        <v>-</v>
      </c>
      <c r="T496" s="102" t="str">
        <f>IFERROR(VLOOKUP(D496,'Ласт турнир'!A$2:C$129,2,FALSE),"")</f>
        <v/>
      </c>
      <c r="U496" s="14">
        <f>IFERROR(VLOOKUP(D496,'Ласт турнир'!A$2:C$129,3,FALSE),0)</f>
        <v>0</v>
      </c>
      <c r="V496" s="176"/>
      <c r="W496" s="177" t="str">
        <f>IF(GP496=0," ",IF(GP496-V496=0," ",GP496-V496))</f>
        <v xml:space="preserve"> </v>
      </c>
      <c r="X496" s="178"/>
    </row>
    <row r="497" spans="3:24" x14ac:dyDescent="0.25">
      <c r="C497" s="168">
        <f>C496+1</f>
        <v>416</v>
      </c>
      <c r="D497" s="3" t="s">
        <v>566</v>
      </c>
      <c r="E497" s="7">
        <v>3</v>
      </c>
      <c r="F497" s="26" t="s">
        <v>807</v>
      </c>
      <c r="G497" s="29" t="str">
        <f>TEXT(E497,"0,0") &amp; F497</f>
        <v>3,0</v>
      </c>
      <c r="H497" s="2">
        <f>IF(M497&gt;0,1,0)</f>
        <v>0</v>
      </c>
      <c r="I497" s="2">
        <f>IF(F497="",E497,E497+0.1)</f>
        <v>3</v>
      </c>
      <c r="J497" s="19"/>
      <c r="K497" s="18" t="str">
        <f>IF(M497 &gt; 0, K496+1, "n/a")</f>
        <v>n/a</v>
      </c>
      <c r="L497" s="11" t="str">
        <f t="shared" si="4"/>
        <v xml:space="preserve"> </v>
      </c>
      <c r="M497" s="27">
        <f>U497</f>
        <v>0</v>
      </c>
      <c r="N497" s="13">
        <f>M497-X497</f>
        <v>0</v>
      </c>
      <c r="O497" s="14" t="str">
        <f>IF(SUMIF(T497:U497,"&lt;0")&lt;&gt;0,SUMIF(T497:U497,"&lt;0")*(-1)," ")</f>
        <v xml:space="preserve"> </v>
      </c>
      <c r="P497" s="15">
        <f>AB497+AD497+AF497+AH497+AJ497+AL497+AN497+AP497+AR497+AT497+AV497+AX497+AZ497+BB497+BD497+BF497+BH497+BJ497+BL497+BN497+BP497+BR497+BT497+BV497+BX497+BZ497+CB497+CD497+CF497+CH497+CJ497+CL497+CN497+CP497+CR497+CT497+CV497+CX497+CZ497+DB497+DD497+DF497+DH497+DJ497+DL497+DN497+DP497+DR497+DT497+DV497+DX497+DZ497+EB497+ED497+EF497+EH497+EJ497+EL497+EN497+EP497+ER497+ET497+EV497+EX497+EZ497+FB497+FD497+FF497+FH497+FJ497+FL497+FN497+FP497+FR497+FT497+FV497+FX497+FZ497+GB497+GD497+GF497</f>
        <v>0</v>
      </c>
      <c r="Q497" s="99">
        <f>P497-GO497</f>
        <v>0</v>
      </c>
      <c r="R497" s="102">
        <f>ROUNDUP(COUNTIF(T497:U497,"&gt; 0")/2,0)</f>
        <v>0</v>
      </c>
      <c r="S497" s="17" t="str">
        <f>IF(R497=0,"-",IF(R497-X497&gt;8,M497/(8+X497),M497/R497))</f>
        <v>-</v>
      </c>
      <c r="T497" s="102" t="str">
        <f>IFERROR(VLOOKUP(D497,'Ласт турнир'!A$2:C$129,2,FALSE),"")</f>
        <v/>
      </c>
      <c r="U497" s="14">
        <f>IFERROR(VLOOKUP(D497,'Ласт турнир'!A$2:C$129,3,FALSE),0)</f>
        <v>0</v>
      </c>
      <c r="V497" s="176"/>
      <c r="W497" s="177" t="str">
        <f>IF(GP497=0," ",IF(GP497-V497=0," ",GP497-V497))</f>
        <v xml:space="preserve"> </v>
      </c>
      <c r="X497" s="178"/>
    </row>
    <row r="498" spans="3:24" x14ac:dyDescent="0.25">
      <c r="C498" s="168">
        <f>C497+1</f>
        <v>417</v>
      </c>
      <c r="D498" s="3" t="s">
        <v>424</v>
      </c>
      <c r="E498" s="7">
        <v>3</v>
      </c>
      <c r="F498" s="26" t="s">
        <v>807</v>
      </c>
      <c r="G498" s="29" t="str">
        <f>TEXT(E498,"0,0") &amp; F498</f>
        <v>3,0</v>
      </c>
      <c r="H498" s="2">
        <f>IF(M498&gt;0,1,0)</f>
        <v>0</v>
      </c>
      <c r="I498" s="2">
        <f>IF(F498="",E498,E498+0.1)</f>
        <v>3</v>
      </c>
      <c r="J498" s="19"/>
      <c r="K498" s="18" t="str">
        <f>IF(M498 &gt; 0, K497+1, "n/a")</f>
        <v>n/a</v>
      </c>
      <c r="L498" s="11" t="str">
        <f t="shared" si="4"/>
        <v xml:space="preserve"> </v>
      </c>
      <c r="M498" s="27">
        <f>U498</f>
        <v>0</v>
      </c>
      <c r="N498" s="13">
        <f>M498-X498</f>
        <v>0</v>
      </c>
      <c r="O498" s="14" t="str">
        <f>IF(SUMIF(T498:U498,"&lt;0")&lt;&gt;0,SUMIF(T498:U498,"&lt;0")*(-1)," ")</f>
        <v xml:space="preserve"> </v>
      </c>
      <c r="P498" s="15">
        <f>AB498+AD498+AF498+AH498+AJ498+AL498+AN498+AP498+AR498+AT498+AV498+AX498+AZ498+BB498+BD498+BF498+BH498+BJ498+BL498+BN498+BP498+BR498+BT498+BV498+BX498+BZ498+CB498+CD498+CF498+CH498+CJ498+CL498+CN498+CP498+CR498+CT498+CV498+CX498+CZ498+DB498+DD498+DF498+DH498+DJ498+DL498+DN498+DP498+DR498+DT498+DV498+DX498+DZ498+EB498+ED498+EF498+EH498+EJ498+EL498+EN498+EP498+ER498+ET498+EV498+EX498+EZ498+FB498+FD498+FF498+FH498+FJ498+FL498+FN498+FP498+FR498+FT498+FV498+FX498+FZ498+GB498+GD498+GF498</f>
        <v>0</v>
      </c>
      <c r="Q498" s="99">
        <f>P498-GO498</f>
        <v>0</v>
      </c>
      <c r="R498" s="102">
        <f>ROUNDUP(COUNTIF(T498:U498,"&gt; 0")/2,0)</f>
        <v>0</v>
      </c>
      <c r="S498" s="17" t="str">
        <f>IF(R498=0,"-",IF(R498-X498&gt;8,M498/(8+X498),M498/R498))</f>
        <v>-</v>
      </c>
      <c r="T498" s="102" t="str">
        <f>IFERROR(VLOOKUP(D498,'Ласт турнир'!A$2:C$129,2,FALSE),"")</f>
        <v/>
      </c>
      <c r="U498" s="14">
        <f>IFERROR(VLOOKUP(D498,'Ласт турнир'!A$2:C$129,3,FALSE),0)</f>
        <v>0</v>
      </c>
      <c r="V498" s="176"/>
      <c r="W498" s="177" t="str">
        <f>IF(GP498=0," ",IF(GP498-V498=0," ",GP498-V498))</f>
        <v xml:space="preserve"> </v>
      </c>
      <c r="X498" s="178"/>
    </row>
    <row r="499" spans="3:24" x14ac:dyDescent="0.25">
      <c r="C499" s="168">
        <f>C498+1</f>
        <v>418</v>
      </c>
      <c r="D499" s="3" t="s">
        <v>567</v>
      </c>
      <c r="E499" s="7">
        <v>3</v>
      </c>
      <c r="F499" s="26" t="s">
        <v>807</v>
      </c>
      <c r="G499" s="29" t="str">
        <f>TEXT(E499,"0,0") &amp; F499</f>
        <v>3,0</v>
      </c>
      <c r="H499" s="2">
        <f>IF(M499&gt;0,1,0)</f>
        <v>0</v>
      </c>
      <c r="I499" s="2">
        <f>IF(F499="",E499,E499+0.1)</f>
        <v>3</v>
      </c>
      <c r="J499" s="19"/>
      <c r="K499" s="18" t="str">
        <f>IF(M499 &gt; 0, K498+1, "n/a")</f>
        <v>n/a</v>
      </c>
      <c r="L499" s="11" t="str">
        <f t="shared" si="4"/>
        <v xml:space="preserve"> </v>
      </c>
      <c r="M499" s="27">
        <f>U499</f>
        <v>0</v>
      </c>
      <c r="N499" s="13">
        <f>M499-X499</f>
        <v>0</v>
      </c>
      <c r="O499" s="14" t="str">
        <f>IF(SUMIF(T499:U499,"&lt;0")&lt;&gt;0,SUMIF(T499:U499,"&lt;0")*(-1)," ")</f>
        <v xml:space="preserve"> </v>
      </c>
      <c r="P499" s="15">
        <f>AB499+AD499+AF499+AH499+AJ499+AL499+AN499+AP499+AR499+AT499+AV499+AX499+AZ499+BB499+BD499+BF499+BH499+BJ499+BL499+BN499+BP499+BR499+BT499+BV499+BX499+BZ499+CB499+CD499+CF499+CH499+CJ499+CL499+CN499+CP499+CR499+CT499+CV499+CX499+CZ499+DB499+DD499+DF499+DH499+DJ499+DL499+DN499+DP499+DR499+DT499+DV499+DX499+DZ499+EB499+ED499+EF499+EH499+EJ499+EL499+EN499+EP499+ER499+ET499+EV499+EX499+EZ499+FB499+FD499+FF499+FH499+FJ499+FL499+FN499+FP499+FR499+FT499+FV499+FX499+FZ499+GB499+GD499+GF499</f>
        <v>0</v>
      </c>
      <c r="Q499" s="99">
        <f>P499-GO499</f>
        <v>0</v>
      </c>
      <c r="R499" s="102">
        <f>ROUNDUP(COUNTIF(T499:U499,"&gt; 0")/2,0)</f>
        <v>0</v>
      </c>
      <c r="S499" s="17" t="str">
        <f>IF(R499=0,"-",IF(R499-X499&gt;8,M499/(8+X499),M499/R499))</f>
        <v>-</v>
      </c>
      <c r="T499" s="102" t="str">
        <f>IFERROR(VLOOKUP(D499,'Ласт турнир'!A$2:C$129,2,FALSE),"")</f>
        <v/>
      </c>
      <c r="U499" s="14">
        <f>IFERROR(VLOOKUP(D499,'Ласт турнир'!A$2:C$129,3,FALSE),0)</f>
        <v>0</v>
      </c>
      <c r="V499" s="176"/>
      <c r="W499" s="177" t="str">
        <f>IF(GP499=0," ",IF(GP499-V499=0," ",GP499-V499))</f>
        <v xml:space="preserve"> </v>
      </c>
      <c r="X499" s="178"/>
    </row>
    <row r="500" spans="3:24" x14ac:dyDescent="0.25">
      <c r="C500" s="168">
        <f>C499+1</f>
        <v>419</v>
      </c>
      <c r="D500" s="3" t="s">
        <v>568</v>
      </c>
      <c r="E500" s="7">
        <v>3</v>
      </c>
      <c r="F500" s="26" t="s">
        <v>807</v>
      </c>
      <c r="G500" s="29" t="str">
        <f>TEXT(E500,"0,0") &amp; F500</f>
        <v>3,0</v>
      </c>
      <c r="H500" s="2">
        <f>IF(M500&gt;0,1,0)</f>
        <v>0</v>
      </c>
      <c r="I500" s="2">
        <f>IF(F500="",E500,E500+0.1)</f>
        <v>3</v>
      </c>
      <c r="J500" s="19"/>
      <c r="K500" s="18" t="str">
        <f>IF(M500 &gt; 0, K499+1, "n/a")</f>
        <v>n/a</v>
      </c>
      <c r="L500" s="11" t="str">
        <f t="shared" si="4"/>
        <v xml:space="preserve"> </v>
      </c>
      <c r="M500" s="27">
        <f>U500</f>
        <v>0</v>
      </c>
      <c r="N500" s="13">
        <f>M500-X500</f>
        <v>0</v>
      </c>
      <c r="O500" s="14" t="str">
        <f>IF(SUMIF(T500:U500,"&lt;0")&lt;&gt;0,SUMIF(T500:U500,"&lt;0")*(-1)," ")</f>
        <v xml:space="preserve"> </v>
      </c>
      <c r="P500" s="15">
        <f>AB500+AD500+AF500+AH500+AJ500+AL500+AN500+AP500+AR500+AT500+AV500+AX500+AZ500+BB500+BD500+BF500+BH500+BJ500+BL500+BN500+BP500+BR500+BT500+BV500+BX500+BZ500+CB500+CD500+CF500+CH500+CJ500+CL500+CN500+CP500+CR500+CT500+CV500+CX500+CZ500+DB500+DD500+DF500+DH500+DJ500+DL500+DN500+DP500+DR500+DT500+DV500+DX500+DZ500+EB500+ED500+EF500+EH500+EJ500+EL500+EN500+EP500+ER500+ET500+EV500+EX500+EZ500+FB500+FD500+FF500+FH500+FJ500+FL500+FN500+FP500+FR500+FT500+FV500+FX500+FZ500+GB500+GD500+GF500</f>
        <v>0</v>
      </c>
      <c r="Q500" s="99">
        <f>P500-GO500</f>
        <v>0</v>
      </c>
      <c r="R500" s="102">
        <f>ROUNDUP(COUNTIF(T500:U500,"&gt; 0")/2,0)</f>
        <v>0</v>
      </c>
      <c r="S500" s="17" t="str">
        <f>IF(R500=0,"-",IF(R500-X500&gt;8,M500/(8+X500),M500/R500))</f>
        <v>-</v>
      </c>
      <c r="T500" s="102" t="str">
        <f>IFERROR(VLOOKUP(D500,'Ласт турнир'!A$2:C$129,2,FALSE),"")</f>
        <v/>
      </c>
      <c r="U500" s="14">
        <f>IFERROR(VLOOKUP(D500,'Ласт турнир'!A$2:C$129,3,FALSE),0)</f>
        <v>0</v>
      </c>
      <c r="V500" s="176"/>
      <c r="W500" s="177" t="str">
        <f>IF(GP500=0," ",IF(GP500-V500=0," ",GP500-V500))</f>
        <v xml:space="preserve"> </v>
      </c>
      <c r="X500" s="178"/>
    </row>
    <row r="501" spans="3:24" x14ac:dyDescent="0.25">
      <c r="C501" s="168">
        <f>C500+1</f>
        <v>420</v>
      </c>
      <c r="D501" s="3" t="s">
        <v>400</v>
      </c>
      <c r="E501" s="7">
        <v>3</v>
      </c>
      <c r="F501" s="26" t="s">
        <v>807</v>
      </c>
      <c r="G501" s="29" t="str">
        <f>TEXT(E501,"0,0") &amp; F501</f>
        <v>3,0</v>
      </c>
      <c r="H501" s="2">
        <f>IF(M501&gt;0,1,0)</f>
        <v>0</v>
      </c>
      <c r="I501" s="2">
        <f>IF(F501="",E501,E501+0.1)</f>
        <v>3</v>
      </c>
      <c r="J501" s="19"/>
      <c r="K501" s="18" t="str">
        <f>IF(M501 &gt; 0, K500+1, "n/a")</f>
        <v>n/a</v>
      </c>
      <c r="L501" s="11" t="str">
        <f t="shared" si="4"/>
        <v xml:space="preserve"> </v>
      </c>
      <c r="M501" s="27">
        <f>U501</f>
        <v>0</v>
      </c>
      <c r="N501" s="13">
        <f>M501-X501</f>
        <v>0</v>
      </c>
      <c r="O501" s="14" t="str">
        <f>IF(SUMIF(T501:U501,"&lt;0")&lt;&gt;0,SUMIF(T501:U501,"&lt;0")*(-1)," ")</f>
        <v xml:space="preserve"> </v>
      </c>
      <c r="P501" s="15">
        <f>AB501+AD501+AF501+AH501+AJ501+AL501+AN501+AP501+AR501+AT501+AV501+AX501+AZ501+BB501+BD501+BF501+BH501+BJ501+BL501+BN501+BP501+BR501+BT501+BV501+BX501+BZ501+CB501+CD501+CF501+CH501+CJ501+CL501+CN501+CP501+CR501+CT501+CV501+CX501+CZ501+DB501+DD501+DF501+DH501+DJ501+DL501+DN501+DP501+DR501+DT501+DV501+DX501+DZ501+EB501+ED501+EF501+EH501+EJ501+EL501+EN501+EP501+ER501+ET501+EV501+EX501+EZ501+FB501+FD501+FF501+FH501+FJ501+FL501+FN501+FP501+FR501+FT501+FV501+FX501+FZ501+GB501+GD501+GF501</f>
        <v>0</v>
      </c>
      <c r="Q501" s="99">
        <f>P501-GO501</f>
        <v>0</v>
      </c>
      <c r="R501" s="102">
        <f>ROUNDUP(COUNTIF(T501:U501,"&gt; 0")/2,0)</f>
        <v>0</v>
      </c>
      <c r="S501" s="17" t="str">
        <f>IF(R501=0,"-",IF(R501-X501&gt;8,M501/(8+X501),M501/R501))</f>
        <v>-</v>
      </c>
      <c r="T501" s="102" t="str">
        <f>IFERROR(VLOOKUP(D501,'Ласт турнир'!A$2:C$129,2,FALSE),"")</f>
        <v/>
      </c>
      <c r="U501" s="14">
        <f>IFERROR(VLOOKUP(D501,'Ласт турнир'!A$2:C$129,3,FALSE),0)</f>
        <v>0</v>
      </c>
      <c r="V501" s="176"/>
      <c r="W501" s="177" t="str">
        <f>IF(GP501=0," ",IF(GP501-V501=0," ",GP501-V501))</f>
        <v xml:space="preserve"> </v>
      </c>
      <c r="X501" s="178"/>
    </row>
    <row r="502" spans="3:24" x14ac:dyDescent="0.25">
      <c r="C502" s="168">
        <f>C501+1</f>
        <v>421</v>
      </c>
      <c r="D502" s="3" t="s">
        <v>455</v>
      </c>
      <c r="E502" s="7">
        <v>3</v>
      </c>
      <c r="F502" s="26" t="s">
        <v>807</v>
      </c>
      <c r="G502" s="29" t="str">
        <f>TEXT(E502,"0,0") &amp; F502</f>
        <v>3,0</v>
      </c>
      <c r="H502" s="2">
        <f>IF(M502&gt;0,1,0)</f>
        <v>0</v>
      </c>
      <c r="I502" s="2">
        <f>IF(F502="",E502,E502+0.1)</f>
        <v>3</v>
      </c>
      <c r="J502" s="19"/>
      <c r="K502" s="18" t="str">
        <f>IF(M502 &gt; 0, K501+1, "n/a")</f>
        <v>n/a</v>
      </c>
      <c r="L502" s="11" t="str">
        <f t="shared" si="4"/>
        <v xml:space="preserve"> </v>
      </c>
      <c r="M502" s="27">
        <f>U502</f>
        <v>0</v>
      </c>
      <c r="N502" s="13">
        <f>M502-X502</f>
        <v>0</v>
      </c>
      <c r="O502" s="14" t="str">
        <f>IF(SUMIF(T502:U502,"&lt;0")&lt;&gt;0,SUMIF(T502:U502,"&lt;0")*(-1)," ")</f>
        <v xml:space="preserve"> </v>
      </c>
      <c r="P502" s="15">
        <f>AB502+AD502+AF502+AH502+AJ502+AL502+AN502+AP502+AR502+AT502+AV502+AX502+AZ502+BB502+BD502+BF502+BH502+BJ502+BL502+BN502+BP502+BR502+BT502+BV502+BX502+BZ502+CB502+CD502+CF502+CH502+CJ502+CL502+CN502+CP502+CR502+CT502+CV502+CX502+CZ502+DB502+DD502+DF502+DH502+DJ502+DL502+DN502+DP502+DR502+DT502+DV502+DX502+DZ502+EB502+ED502+EF502+EH502+EJ502+EL502+EN502+EP502+ER502+ET502+EV502+EX502+EZ502+FB502+FD502+FF502+FH502+FJ502+FL502+FN502+FP502+FR502+FT502+FV502+FX502+FZ502+GB502+GD502+GF502</f>
        <v>0</v>
      </c>
      <c r="Q502" s="99">
        <f>P502-GO502</f>
        <v>0</v>
      </c>
      <c r="R502" s="102">
        <f>ROUNDUP(COUNTIF(T502:U502,"&gt; 0")/2,0)</f>
        <v>0</v>
      </c>
      <c r="S502" s="17" t="str">
        <f>IF(R502=0,"-",IF(R502-X502&gt;8,M502/(8+X502),M502/R502))</f>
        <v>-</v>
      </c>
      <c r="T502" s="102" t="str">
        <f>IFERROR(VLOOKUP(D502,'Ласт турнир'!A$2:C$129,2,FALSE),"")</f>
        <v/>
      </c>
      <c r="U502" s="14">
        <f>IFERROR(VLOOKUP(D502,'Ласт турнир'!A$2:C$129,3,FALSE),0)</f>
        <v>0</v>
      </c>
      <c r="V502" s="176"/>
      <c r="W502" s="177" t="str">
        <f>IF(GP502=0," ",IF(GP502-V502=0," ",GP502-V502))</f>
        <v xml:space="preserve"> </v>
      </c>
      <c r="X502" s="178"/>
    </row>
    <row r="503" spans="3:24" x14ac:dyDescent="0.25">
      <c r="C503" s="168">
        <f>C502+1</f>
        <v>422</v>
      </c>
      <c r="D503" s="3" t="s">
        <v>576</v>
      </c>
      <c r="E503" s="7">
        <v>3</v>
      </c>
      <c r="F503" s="26" t="s">
        <v>807</v>
      </c>
      <c r="G503" s="29" t="str">
        <f>TEXT(E503,"0,0") &amp; F503</f>
        <v>3,0</v>
      </c>
      <c r="H503" s="2">
        <f>IF(M503&gt;0,1,0)</f>
        <v>0</v>
      </c>
      <c r="I503" s="2">
        <f>IF(F503="",E503,E503+0.1)</f>
        <v>3</v>
      </c>
      <c r="J503" s="19"/>
      <c r="K503" s="18" t="str">
        <f>IF(M503 &gt; 0, K502+1, "n/a")</f>
        <v>n/a</v>
      </c>
      <c r="L503" s="11" t="str">
        <f t="shared" si="4"/>
        <v xml:space="preserve"> </v>
      </c>
      <c r="M503" s="27">
        <f>U503</f>
        <v>0</v>
      </c>
      <c r="N503" s="13">
        <f>M503-X503</f>
        <v>0</v>
      </c>
      <c r="O503" s="14" t="str">
        <f>IF(SUMIF(T503:U503,"&lt;0")&lt;&gt;0,SUMIF(T503:U503,"&lt;0")*(-1)," ")</f>
        <v xml:space="preserve"> </v>
      </c>
      <c r="P503" s="15">
        <f>AB503+AD503+AF503+AH503+AJ503+AL503+AN503+AP503+AR503+AT503+AV503+AX503+AZ503+BB503+BD503+BF503+BH503+BJ503+BL503+BN503+BP503+BR503+BT503+BV503+BX503+BZ503+CB503+CD503+CF503+CH503+CJ503+CL503+CN503+CP503+CR503+CT503+CV503+CX503+CZ503+DB503+DD503+DF503+DH503+DJ503+DL503+DN503+DP503+DR503+DT503+DV503+DX503+DZ503+EB503+ED503+EF503+EH503+EJ503+EL503+EN503+EP503+ER503+ET503+EV503+EX503+EZ503+FB503+FD503+FF503+FH503+FJ503+FL503+FN503+FP503+FR503+FT503+FV503+FX503+FZ503+GB503+GD503+GF503</f>
        <v>0</v>
      </c>
      <c r="Q503" s="99">
        <f>P503-GO503</f>
        <v>0</v>
      </c>
      <c r="R503" s="102">
        <f>ROUNDUP(COUNTIF(T503:U503,"&gt; 0")/2,0)</f>
        <v>0</v>
      </c>
      <c r="S503" s="17" t="str">
        <f>IF(R503=0,"-",IF(R503-X503&gt;8,M503/(8+X503),M503/R503))</f>
        <v>-</v>
      </c>
      <c r="T503" s="102" t="str">
        <f>IFERROR(VLOOKUP(D503,'Ласт турнир'!A$2:C$129,2,FALSE),"")</f>
        <v/>
      </c>
      <c r="U503" s="14">
        <f>IFERROR(VLOOKUP(D503,'Ласт турнир'!A$2:C$129,3,FALSE),0)</f>
        <v>0</v>
      </c>
      <c r="V503" s="176"/>
      <c r="W503" s="177" t="str">
        <f>IF(GP503=0," ",IF(GP503-V503=0," ",GP503-V503))</f>
        <v xml:space="preserve"> </v>
      </c>
      <c r="X503" s="178"/>
    </row>
    <row r="504" spans="3:24" x14ac:dyDescent="0.25">
      <c r="C504" s="168">
        <f>C503+1</f>
        <v>423</v>
      </c>
      <c r="D504" s="3" t="s">
        <v>388</v>
      </c>
      <c r="E504" s="7">
        <v>3</v>
      </c>
      <c r="F504" s="26" t="s">
        <v>807</v>
      </c>
      <c r="G504" s="29" t="str">
        <f>TEXT(E504,"0,0") &amp; F504</f>
        <v>3,0</v>
      </c>
      <c r="H504" s="2">
        <f>IF(M504&gt;0,1,0)</f>
        <v>0</v>
      </c>
      <c r="I504" s="2">
        <f>IF(F504="",E504,E504+0.1)</f>
        <v>3</v>
      </c>
      <c r="J504" s="19"/>
      <c r="K504" s="18" t="str">
        <f>IF(M504 &gt; 0, K503+1, "n/a")</f>
        <v>n/a</v>
      </c>
      <c r="L504" s="11" t="str">
        <f t="shared" si="4"/>
        <v xml:space="preserve"> </v>
      </c>
      <c r="M504" s="27">
        <f>U504</f>
        <v>0</v>
      </c>
      <c r="N504" s="13">
        <f>M504-X504</f>
        <v>0</v>
      </c>
      <c r="O504" s="14" t="str">
        <f>IF(SUMIF(T504:U504,"&lt;0")&lt;&gt;0,SUMIF(T504:U504,"&lt;0")*(-1)," ")</f>
        <v xml:space="preserve"> </v>
      </c>
      <c r="P504" s="15">
        <f>AB504+AD504+AF504+AH504+AJ504+AL504+AN504+AP504+AR504+AT504+AV504+AX504+AZ504+BB504+BD504+BF504+BH504+BJ504+BL504+BN504+BP504+BR504+BT504+BV504+BX504+BZ504+CB504+CD504+CF504+CH504+CJ504+CL504+CN504+CP504+CR504+CT504+CV504+CX504+CZ504+DB504+DD504+DF504+DH504+DJ504+DL504+DN504+DP504+DR504+DT504+DV504+DX504+DZ504+EB504+ED504+EF504+EH504+EJ504+EL504+EN504+EP504+ER504+ET504+EV504+EX504+EZ504+FB504+FD504+FF504+FH504+FJ504+FL504+FN504+FP504+FR504+FT504+FV504+FX504+FZ504+GB504+GD504+GF504</f>
        <v>0</v>
      </c>
      <c r="Q504" s="99">
        <f>P504-GO504</f>
        <v>0</v>
      </c>
      <c r="R504" s="102">
        <f>ROUNDUP(COUNTIF(T504:U504,"&gt; 0")/2,0)</f>
        <v>0</v>
      </c>
      <c r="S504" s="17" t="str">
        <f>IF(R504=0,"-",IF(R504-X504&gt;8,M504/(8+X504),M504/R504))</f>
        <v>-</v>
      </c>
      <c r="T504" s="102" t="str">
        <f>IFERROR(VLOOKUP(D504,'Ласт турнир'!A$2:C$129,2,FALSE),"")</f>
        <v/>
      </c>
      <c r="U504" s="14">
        <f>IFERROR(VLOOKUP(D504,'Ласт турнир'!A$2:C$129,3,FALSE),0)</f>
        <v>0</v>
      </c>
      <c r="V504" s="176"/>
      <c r="W504" s="177" t="str">
        <f>IF(GP504=0," ",IF(GP504-V504=0," ",GP504-V504))</f>
        <v xml:space="preserve"> </v>
      </c>
      <c r="X504" s="178"/>
    </row>
    <row r="505" spans="3:24" x14ac:dyDescent="0.25">
      <c r="C505" s="168">
        <f>C504+1</f>
        <v>424</v>
      </c>
      <c r="D505" s="3" t="s">
        <v>569</v>
      </c>
      <c r="E505" s="7">
        <v>3</v>
      </c>
      <c r="F505" s="26" t="s">
        <v>807</v>
      </c>
      <c r="G505" s="29" t="str">
        <f>TEXT(E505,"0,0") &amp; F505</f>
        <v>3,0</v>
      </c>
      <c r="H505" s="2">
        <f>IF(M505&gt;0,1,0)</f>
        <v>0</v>
      </c>
      <c r="I505" s="2">
        <f>IF(F505="",E505,E505+0.1)</f>
        <v>3</v>
      </c>
      <c r="J505" s="19"/>
      <c r="K505" s="18" t="str">
        <f>IF(M505 &gt; 0, K504+1, "n/a")</f>
        <v>n/a</v>
      </c>
      <c r="L505" s="11" t="str">
        <f t="shared" si="4"/>
        <v xml:space="preserve"> </v>
      </c>
      <c r="M505" s="27">
        <f>U505</f>
        <v>0</v>
      </c>
      <c r="N505" s="13">
        <f>M505-X505</f>
        <v>0</v>
      </c>
      <c r="O505" s="14" t="str">
        <f>IF(SUMIF(T505:U505,"&lt;0")&lt;&gt;0,SUMIF(T505:U505,"&lt;0")*(-1)," ")</f>
        <v xml:space="preserve"> </v>
      </c>
      <c r="P505" s="15">
        <f>AB505+AD505+AF505+AH505+AJ505+AL505+AN505+AP505+AR505+AT505+AV505+AX505+AZ505+BB505+BD505+BF505+BH505+BJ505+BL505+BN505+BP505+BR505+BT505+BV505+BX505+BZ505+CB505+CD505+CF505+CH505+CJ505+CL505+CN505+CP505+CR505+CT505+CV505+CX505+CZ505+DB505+DD505+DF505+DH505+DJ505+DL505+DN505+DP505+DR505+DT505+DV505+DX505+DZ505+EB505+ED505+EF505+EH505+EJ505+EL505+EN505+EP505+ER505+ET505+EV505+EX505+EZ505+FB505+FD505+FF505+FH505+FJ505+FL505+FN505+FP505+FR505+FT505+FV505+FX505+FZ505+GB505+GD505+GF505</f>
        <v>0</v>
      </c>
      <c r="Q505" s="99">
        <f>P505-GO505</f>
        <v>0</v>
      </c>
      <c r="R505" s="102">
        <f>ROUNDUP(COUNTIF(T505:U505,"&gt; 0")/2,0)</f>
        <v>0</v>
      </c>
      <c r="S505" s="17" t="str">
        <f>IF(R505=0,"-",IF(R505-X505&gt;8,M505/(8+X505),M505/R505))</f>
        <v>-</v>
      </c>
      <c r="T505" s="102" t="str">
        <f>IFERROR(VLOOKUP(D505,'Ласт турнир'!A$2:C$129,2,FALSE),"")</f>
        <v/>
      </c>
      <c r="U505" s="14">
        <f>IFERROR(VLOOKUP(D505,'Ласт турнир'!A$2:C$129,3,FALSE),0)</f>
        <v>0</v>
      </c>
      <c r="V505" s="176"/>
      <c r="W505" s="177" t="str">
        <f>IF(GP505=0," ",IF(GP505-V505=0," ",GP505-V505))</f>
        <v xml:space="preserve"> </v>
      </c>
      <c r="X505" s="178"/>
    </row>
    <row r="506" spans="3:24" x14ac:dyDescent="0.25">
      <c r="C506" s="168">
        <f>C505+1</f>
        <v>425</v>
      </c>
      <c r="D506" s="3" t="s">
        <v>570</v>
      </c>
      <c r="E506" s="7">
        <v>3</v>
      </c>
      <c r="F506" s="26" t="s">
        <v>807</v>
      </c>
      <c r="G506" s="29" t="str">
        <f>TEXT(E506,"0,0") &amp; F506</f>
        <v>3,0</v>
      </c>
      <c r="H506" s="2">
        <f>IF(M506&gt;0,1,0)</f>
        <v>0</v>
      </c>
      <c r="I506" s="2">
        <f>IF(F506="",E506,E506+0.1)</f>
        <v>3</v>
      </c>
      <c r="J506" s="19"/>
      <c r="K506" s="18" t="str">
        <f>IF(M506 &gt; 0, K505+1, "n/a")</f>
        <v>n/a</v>
      </c>
      <c r="L506" s="11" t="str">
        <f t="shared" si="4"/>
        <v xml:space="preserve"> </v>
      </c>
      <c r="M506" s="27">
        <f>U506</f>
        <v>0</v>
      </c>
      <c r="N506" s="13">
        <f>M506-X506</f>
        <v>0</v>
      </c>
      <c r="O506" s="14" t="str">
        <f>IF(SUMIF(T506:U506,"&lt;0")&lt;&gt;0,SUMIF(T506:U506,"&lt;0")*(-1)," ")</f>
        <v xml:space="preserve"> </v>
      </c>
      <c r="P506" s="15">
        <f>AB506+AD506+AF506+AH506+AJ506+AL506+AN506+AP506+AR506+AT506+AV506+AX506+AZ506+BB506+BD506+BF506+BH506+BJ506+BL506+BN506+BP506+BR506+BT506+BV506+BX506+BZ506+CB506+CD506+CF506+CH506+CJ506+CL506+CN506+CP506+CR506+CT506+CV506+CX506+CZ506+DB506+DD506+DF506+DH506+DJ506+DL506+DN506+DP506+DR506+DT506+DV506+DX506+DZ506+EB506+ED506+EF506+EH506+EJ506+EL506+EN506+EP506+ER506+ET506+EV506+EX506+EZ506+FB506+FD506+FF506+FH506+FJ506+FL506+FN506+FP506+FR506+FT506+FV506+FX506+FZ506+GB506+GD506+GF506</f>
        <v>0</v>
      </c>
      <c r="Q506" s="99">
        <f>P506-GO506</f>
        <v>0</v>
      </c>
      <c r="R506" s="102">
        <f>ROUNDUP(COUNTIF(T506:U506,"&gt; 0")/2,0)</f>
        <v>0</v>
      </c>
      <c r="S506" s="17" t="str">
        <f>IF(R506=0,"-",IF(R506-X506&gt;8,M506/(8+X506),M506/R506))</f>
        <v>-</v>
      </c>
      <c r="T506" s="102" t="str">
        <f>IFERROR(VLOOKUP(D506,'Ласт турнир'!A$2:C$129,2,FALSE),"")</f>
        <v/>
      </c>
      <c r="U506" s="14">
        <f>IFERROR(VLOOKUP(D506,'Ласт турнир'!A$2:C$129,3,FALSE),0)</f>
        <v>0</v>
      </c>
      <c r="V506" s="176"/>
      <c r="W506" s="177" t="str">
        <f>IF(GP506=0," ",IF(GP506-V506=0," ",GP506-V506))</f>
        <v xml:space="preserve"> </v>
      </c>
      <c r="X506" s="178"/>
    </row>
    <row r="507" spans="3:24" x14ac:dyDescent="0.25">
      <c r="C507" s="168">
        <f>C506+1</f>
        <v>426</v>
      </c>
      <c r="D507" s="3" t="s">
        <v>571</v>
      </c>
      <c r="E507" s="7">
        <v>3</v>
      </c>
      <c r="F507" s="26" t="s">
        <v>807</v>
      </c>
      <c r="G507" s="29" t="str">
        <f>TEXT(E507,"0,0") &amp; F507</f>
        <v>3,0</v>
      </c>
      <c r="H507" s="2">
        <f>IF(M507&gt;0,1,0)</f>
        <v>0</v>
      </c>
      <c r="I507" s="2">
        <f>IF(F507="",E507,E507+0.1)</f>
        <v>3</v>
      </c>
      <c r="J507" s="19"/>
      <c r="K507" s="18" t="str">
        <f>IF(M507 &gt; 0, K506+1, "n/a")</f>
        <v>n/a</v>
      </c>
      <c r="L507" s="11" t="str">
        <f t="shared" si="4"/>
        <v xml:space="preserve"> </v>
      </c>
      <c r="M507" s="27">
        <f>U507</f>
        <v>0</v>
      </c>
      <c r="N507" s="13">
        <f>M507-X507</f>
        <v>0</v>
      </c>
      <c r="O507" s="14" t="str">
        <f>IF(SUMIF(T507:U507,"&lt;0")&lt;&gt;0,SUMIF(T507:U507,"&lt;0")*(-1)," ")</f>
        <v xml:space="preserve"> </v>
      </c>
      <c r="P507" s="15">
        <f>AB507+AD507+AF507+AH507+AJ507+AL507+AN507+AP507+AR507+AT507+AV507+AX507+AZ507+BB507+BD507+BF507+BH507+BJ507+BL507+BN507+BP507+BR507+BT507+BV507+BX507+BZ507+CB507+CD507+CF507+CH507+CJ507+CL507+CN507+CP507+CR507+CT507+CV507+CX507+CZ507+DB507+DD507+DF507+DH507+DJ507+DL507+DN507+DP507+DR507+DT507+DV507+DX507+DZ507+EB507+ED507+EF507+EH507+EJ507+EL507+EN507+EP507+ER507+ET507+EV507+EX507+EZ507+FB507+FD507+FF507+FH507+FJ507+FL507+FN507+FP507+FR507+FT507+FV507+FX507+FZ507+GB507+GD507+GF507</f>
        <v>0</v>
      </c>
      <c r="Q507" s="99">
        <f>P507-GO507</f>
        <v>0</v>
      </c>
      <c r="R507" s="102">
        <f>ROUNDUP(COUNTIF(T507:U507,"&gt; 0")/2,0)</f>
        <v>0</v>
      </c>
      <c r="S507" s="17" t="str">
        <f>IF(R507=0,"-",IF(R507-X507&gt;8,M507/(8+X507),M507/R507))</f>
        <v>-</v>
      </c>
      <c r="T507" s="102" t="str">
        <f>IFERROR(VLOOKUP(D507,'Ласт турнир'!A$2:C$129,2,FALSE),"")</f>
        <v/>
      </c>
      <c r="U507" s="14">
        <f>IFERROR(VLOOKUP(D507,'Ласт турнир'!A$2:C$129,3,FALSE),0)</f>
        <v>0</v>
      </c>
      <c r="V507" s="176"/>
      <c r="W507" s="177" t="str">
        <f>IF(GP507=0," ",IF(GP507-V507=0," ",GP507-V507))</f>
        <v xml:space="preserve"> </v>
      </c>
      <c r="X507" s="178"/>
    </row>
    <row r="508" spans="3:24" x14ac:dyDescent="0.25">
      <c r="C508" s="168">
        <f>C507+1</f>
        <v>427</v>
      </c>
      <c r="D508" s="3" t="s">
        <v>497</v>
      </c>
      <c r="E508" s="7">
        <v>3</v>
      </c>
      <c r="F508" s="26" t="s">
        <v>807</v>
      </c>
      <c r="G508" s="29" t="str">
        <f>TEXT(E508,"0,0") &amp; F508</f>
        <v>3,0</v>
      </c>
      <c r="H508" s="2">
        <f>IF(M508&gt;0,1,0)</f>
        <v>0</v>
      </c>
      <c r="I508" s="2">
        <f>IF(F508="",E508,E508+0.1)</f>
        <v>3</v>
      </c>
      <c r="J508" s="19"/>
      <c r="K508" s="18" t="str">
        <f>IF(M508 &gt; 0, K507+1, "n/a")</f>
        <v>n/a</v>
      </c>
      <c r="L508" s="11" t="str">
        <f t="shared" si="4"/>
        <v xml:space="preserve"> </v>
      </c>
      <c r="M508" s="27">
        <f>U508</f>
        <v>0</v>
      </c>
      <c r="N508" s="13">
        <f>M508-X508</f>
        <v>0</v>
      </c>
      <c r="O508" s="14" t="str">
        <f>IF(SUMIF(T508:U508,"&lt;0")&lt;&gt;0,SUMIF(T508:U508,"&lt;0")*(-1)," ")</f>
        <v xml:space="preserve"> </v>
      </c>
      <c r="P508" s="15">
        <f>AB508+AD508+AF508+AH508+AJ508+AL508+AN508+AP508+AR508+AT508+AV508+AX508+AZ508+BB508+BD508+BF508+BH508+BJ508+BL508+BN508+BP508+BR508+BT508+BV508+BX508+BZ508+CB508+CD508+CF508+CH508+CJ508+CL508+CN508+CP508+CR508+CT508+CV508+CX508+CZ508+DB508+DD508+DF508+DH508+DJ508+DL508+DN508+DP508+DR508+DT508+DV508+DX508+DZ508+EB508+ED508+EF508+EH508+EJ508+EL508+EN508+EP508+ER508+ET508+EV508+EX508+EZ508+FB508+FD508+FF508+FH508+FJ508+FL508+FN508+FP508+FR508+FT508+FV508+FX508+FZ508+GB508+GD508+GF508</f>
        <v>0</v>
      </c>
      <c r="Q508" s="99">
        <f>P508-GO508</f>
        <v>0</v>
      </c>
      <c r="R508" s="102">
        <f>ROUNDUP(COUNTIF(T508:U508,"&gt; 0")/2,0)</f>
        <v>0</v>
      </c>
      <c r="S508" s="17" t="str">
        <f>IF(R508=0,"-",IF(R508-X508&gt;8,M508/(8+X508),M508/R508))</f>
        <v>-</v>
      </c>
      <c r="T508" s="102" t="str">
        <f>IFERROR(VLOOKUP(D508,'Ласт турнир'!A$2:C$129,2,FALSE),"")</f>
        <v/>
      </c>
      <c r="U508" s="14">
        <f>IFERROR(VLOOKUP(D508,'Ласт турнир'!A$2:C$129,3,FALSE),0)</f>
        <v>0</v>
      </c>
      <c r="V508" s="176"/>
      <c r="W508" s="177" t="str">
        <f>IF(GP508=0," ",IF(GP508-V508=0," ",GP508-V508))</f>
        <v xml:space="preserve"> </v>
      </c>
      <c r="X508" s="178"/>
    </row>
    <row r="509" spans="3:24" x14ac:dyDescent="0.25">
      <c r="C509" s="168">
        <f>C508+1</f>
        <v>428</v>
      </c>
      <c r="D509" s="3" t="s">
        <v>445</v>
      </c>
      <c r="E509" s="7">
        <v>3</v>
      </c>
      <c r="F509" s="26" t="s">
        <v>807</v>
      </c>
      <c r="G509" s="29" t="str">
        <f>TEXT(E509,"0,0") &amp; F509</f>
        <v>3,0</v>
      </c>
      <c r="H509" s="2">
        <f>IF(M509&gt;0,1,0)</f>
        <v>0</v>
      </c>
      <c r="I509" s="2">
        <f>IF(F509="",E509,E509+0.1)</f>
        <v>3</v>
      </c>
      <c r="J509" s="19"/>
      <c r="K509" s="18" t="str">
        <f>IF(M509 &gt; 0, K508+1, "n/a")</f>
        <v>n/a</v>
      </c>
      <c r="L509" s="11" t="str">
        <f t="shared" si="4"/>
        <v xml:space="preserve"> </v>
      </c>
      <c r="M509" s="27">
        <f>U509</f>
        <v>0</v>
      </c>
      <c r="N509" s="13">
        <f>M509-X509</f>
        <v>0</v>
      </c>
      <c r="O509" s="14" t="str">
        <f>IF(SUMIF(T509:U509,"&lt;0")&lt;&gt;0,SUMIF(T509:U509,"&lt;0")*(-1)," ")</f>
        <v xml:space="preserve"> </v>
      </c>
      <c r="P509" s="15">
        <f>AB509+AD509+AF509+AH509+AJ509+AL509+AN509+AP509+AR509+AT509+AV509+AX509+AZ509+BB509+BD509+BF509+BH509+BJ509+BL509+BN509+BP509+BR509+BT509+BV509+BX509+BZ509+CB509+CD509+CF509+CH509+CJ509+CL509+CN509+CP509+CR509+CT509+CV509+CX509+CZ509+DB509+DD509+DF509+DH509+DJ509+DL509+DN509+DP509+DR509+DT509+DV509+DX509+DZ509+EB509+ED509+EF509+EH509+EJ509+EL509+EN509+EP509+ER509+ET509+EV509+EX509+EZ509+FB509+FD509+FF509+FH509+FJ509+FL509+FN509+FP509+FR509+FT509+FV509+FX509+FZ509+GB509+GD509+GF509</f>
        <v>0</v>
      </c>
      <c r="Q509" s="99">
        <f>P509-GO509</f>
        <v>0</v>
      </c>
      <c r="R509" s="102">
        <f>ROUNDUP(COUNTIF(T509:U509,"&gt; 0")/2,0)</f>
        <v>0</v>
      </c>
      <c r="S509" s="17" t="str">
        <f>IF(R509=0,"-",IF(R509-X509&gt;8,M509/(8+X509),M509/R509))</f>
        <v>-</v>
      </c>
      <c r="T509" s="102" t="str">
        <f>IFERROR(VLOOKUP(D509,'Ласт турнир'!A$2:C$129,2,FALSE),"")</f>
        <v/>
      </c>
      <c r="U509" s="14">
        <f>IFERROR(VLOOKUP(D509,'Ласт турнир'!A$2:C$129,3,FALSE),0)</f>
        <v>0</v>
      </c>
      <c r="V509" s="176"/>
      <c r="W509" s="177" t="str">
        <f>IF(GP509=0," ",IF(GP509-V509=0," ",GP509-V509))</f>
        <v xml:space="preserve"> </v>
      </c>
      <c r="X509" s="178"/>
    </row>
    <row r="510" spans="3:24" x14ac:dyDescent="0.25">
      <c r="C510" s="168">
        <f>C509+1</f>
        <v>429</v>
      </c>
      <c r="D510" s="3" t="s">
        <v>442</v>
      </c>
      <c r="E510" s="7">
        <v>3</v>
      </c>
      <c r="F510" s="26" t="s">
        <v>807</v>
      </c>
      <c r="G510" s="29" t="str">
        <f>TEXT(E510,"0,0") &amp; F510</f>
        <v>3,0</v>
      </c>
      <c r="H510" s="2">
        <f>IF(M510&gt;0,1,0)</f>
        <v>0</v>
      </c>
      <c r="I510" s="2">
        <f>IF(F510="",E510,E510+0.1)</f>
        <v>3</v>
      </c>
      <c r="J510" s="19"/>
      <c r="K510" s="18" t="str">
        <f>IF(M510 &gt; 0, K509+1, "n/a")</f>
        <v>n/a</v>
      </c>
      <c r="L510" s="11" t="str">
        <f t="shared" si="4"/>
        <v xml:space="preserve"> </v>
      </c>
      <c r="M510" s="27">
        <f>U510</f>
        <v>0</v>
      </c>
      <c r="N510" s="13">
        <f>M510-X510</f>
        <v>0</v>
      </c>
      <c r="O510" s="14" t="str">
        <f>IF(SUMIF(T510:U510,"&lt;0")&lt;&gt;0,SUMIF(T510:U510,"&lt;0")*(-1)," ")</f>
        <v xml:space="preserve"> </v>
      </c>
      <c r="P510" s="15">
        <f>AB510+AD510+AF510+AH510+AJ510+AL510+AN510+AP510+AR510+AT510+AV510+AX510+AZ510+BB510+BD510+BF510+BH510+BJ510+BL510+BN510+BP510+BR510+BT510+BV510+BX510+BZ510+CB510+CD510+CF510+CH510+CJ510+CL510+CN510+CP510+CR510+CT510+CV510+CX510+CZ510+DB510+DD510+DF510+DH510+DJ510+DL510+DN510+DP510+DR510+DT510+DV510+DX510+DZ510+EB510+ED510+EF510+EH510+EJ510+EL510+EN510+EP510+ER510+ET510+EV510+EX510+EZ510+FB510+FD510+FF510+FH510+FJ510+FL510+FN510+FP510+FR510+FT510+FV510+FX510+FZ510+GB510+GD510+GF510</f>
        <v>0</v>
      </c>
      <c r="Q510" s="99">
        <f>P510-GO510</f>
        <v>0</v>
      </c>
      <c r="R510" s="102">
        <f>ROUNDUP(COUNTIF(T510:U510,"&gt; 0")/2,0)</f>
        <v>0</v>
      </c>
      <c r="S510" s="17" t="str">
        <f>IF(R510=0,"-",IF(R510-X510&gt;8,M510/(8+X510),M510/R510))</f>
        <v>-</v>
      </c>
      <c r="T510" s="102" t="str">
        <f>IFERROR(VLOOKUP(D510,'Ласт турнир'!A$2:C$129,2,FALSE),"")</f>
        <v/>
      </c>
      <c r="U510" s="14">
        <f>IFERROR(VLOOKUP(D510,'Ласт турнир'!A$2:C$129,3,FALSE),0)</f>
        <v>0</v>
      </c>
      <c r="V510" s="176"/>
      <c r="W510" s="177" t="str">
        <f>IF(GP510=0," ",IF(GP510-V510=0," ",GP510-V510))</f>
        <v xml:space="preserve"> </v>
      </c>
      <c r="X510" s="178"/>
    </row>
    <row r="511" spans="3:24" x14ac:dyDescent="0.25">
      <c r="C511" s="168">
        <f>C510+1</f>
        <v>430</v>
      </c>
      <c r="D511" s="3" t="s">
        <v>430</v>
      </c>
      <c r="E511" s="7">
        <v>3</v>
      </c>
      <c r="F511" s="26" t="s">
        <v>807</v>
      </c>
      <c r="G511" s="29" t="str">
        <f>TEXT(E511,"0,0") &amp; F511</f>
        <v>3,0</v>
      </c>
      <c r="H511" s="2">
        <f>IF(M511&gt;0,1,0)</f>
        <v>0</v>
      </c>
      <c r="I511" s="2">
        <f>IF(F511="",E511,E511+0.1)</f>
        <v>3</v>
      </c>
      <c r="J511" s="19"/>
      <c r="K511" s="18" t="str">
        <f>IF(M511 &gt; 0, K510+1, "n/a")</f>
        <v>n/a</v>
      </c>
      <c r="L511" s="11" t="str">
        <f t="shared" si="4"/>
        <v xml:space="preserve"> </v>
      </c>
      <c r="M511" s="27">
        <f>U511</f>
        <v>0</v>
      </c>
      <c r="N511" s="13">
        <f>M511-X511</f>
        <v>0</v>
      </c>
      <c r="O511" s="14" t="str">
        <f>IF(SUMIF(T511:U511,"&lt;0")&lt;&gt;0,SUMIF(T511:U511,"&lt;0")*(-1)," ")</f>
        <v xml:space="preserve"> </v>
      </c>
      <c r="P511" s="15">
        <f>AB511+AD511+AF511+AH511+AJ511+AL511+AN511+AP511+AR511+AT511+AV511+AX511+AZ511+BB511+BD511+BF511+BH511+BJ511+BL511+BN511+BP511+BR511+BT511+BV511+BX511+BZ511+CB511+CD511+CF511+CH511+CJ511+CL511+CN511+CP511+CR511+CT511+CV511+CX511+CZ511+DB511+DD511+DF511+DH511+DJ511+DL511+DN511+DP511+DR511+DT511+DV511+DX511+DZ511+EB511+ED511+EF511+EH511+EJ511+EL511+EN511+EP511+ER511+ET511+EV511+EX511+EZ511+FB511+FD511+FF511+FH511+FJ511+FL511+FN511+FP511+FR511+FT511+FV511+FX511+FZ511+GB511+GD511+GF511</f>
        <v>0</v>
      </c>
      <c r="Q511" s="99">
        <f>P511-GO511</f>
        <v>0</v>
      </c>
      <c r="R511" s="102">
        <f>ROUNDUP(COUNTIF(T511:U511,"&gt; 0")/2,0)</f>
        <v>0</v>
      </c>
      <c r="S511" s="17" t="str">
        <f>IF(R511=0,"-",IF(R511-X511&gt;8,M511/(8+X511),M511/R511))</f>
        <v>-</v>
      </c>
      <c r="T511" s="102" t="str">
        <f>IFERROR(VLOOKUP(D511,'Ласт турнир'!A$2:C$129,2,FALSE),"")</f>
        <v/>
      </c>
      <c r="U511" s="14">
        <f>IFERROR(VLOOKUP(D511,'Ласт турнир'!A$2:C$129,3,FALSE),0)</f>
        <v>0</v>
      </c>
      <c r="V511" s="176"/>
      <c r="W511" s="177" t="str">
        <f>IF(GP511=0," ",IF(GP511-V511=0," ",GP511-V511))</f>
        <v xml:space="preserve"> </v>
      </c>
      <c r="X511" s="178"/>
    </row>
    <row r="512" spans="3:24" x14ac:dyDescent="0.25">
      <c r="C512" s="168">
        <f>C511+1</f>
        <v>431</v>
      </c>
      <c r="D512" s="3" t="s">
        <v>572</v>
      </c>
      <c r="E512" s="7">
        <v>3</v>
      </c>
      <c r="F512" s="26" t="s">
        <v>807</v>
      </c>
      <c r="G512" s="29" t="str">
        <f>TEXT(E512,"0,0") &amp; F512</f>
        <v>3,0</v>
      </c>
      <c r="H512" s="2">
        <f>IF(M512&gt;0,1,0)</f>
        <v>0</v>
      </c>
      <c r="I512" s="2">
        <f>IF(F512="",E512,E512+0.1)</f>
        <v>3</v>
      </c>
      <c r="J512" s="19"/>
      <c r="K512" s="18" t="str">
        <f>IF(M512 &gt; 0, K511+1, "n/a")</f>
        <v>n/a</v>
      </c>
      <c r="L512" s="11" t="str">
        <f t="shared" si="4"/>
        <v xml:space="preserve"> </v>
      </c>
      <c r="M512" s="27">
        <f>U512</f>
        <v>0</v>
      </c>
      <c r="N512" s="13">
        <f>M512-X512</f>
        <v>0</v>
      </c>
      <c r="O512" s="14" t="str">
        <f>IF(SUMIF(T512:U512,"&lt;0")&lt;&gt;0,SUMIF(T512:U512,"&lt;0")*(-1)," ")</f>
        <v xml:space="preserve"> </v>
      </c>
      <c r="P512" s="15">
        <f>AB512+AD512+AF512+AH512+AJ512+AL512+AN512+AP512+AR512+AT512+AV512+AX512+AZ512+BB512+BD512+BF512+BH512+BJ512+BL512+BN512+BP512+BR512+BT512+BV512+BX512+BZ512+CB512+CD512+CF512+CH512+CJ512+CL512+CN512+CP512+CR512+CT512+CV512+CX512+CZ512+DB512+DD512+DF512+DH512+DJ512+DL512+DN512+DP512+DR512+DT512+DV512+DX512+DZ512+EB512+ED512+EF512+EH512+EJ512+EL512+EN512+EP512+ER512+ET512+EV512+EX512+EZ512+FB512+FD512+FF512+FH512+FJ512+FL512+FN512+FP512+FR512+FT512+FV512+FX512+FZ512+GB512+GD512+GF512</f>
        <v>0</v>
      </c>
      <c r="Q512" s="99">
        <f>P512-GO512</f>
        <v>0</v>
      </c>
      <c r="R512" s="102">
        <f>ROUNDUP(COUNTIF(T512:U512,"&gt; 0")/2,0)</f>
        <v>0</v>
      </c>
      <c r="S512" s="17" t="str">
        <f>IF(R512=0,"-",IF(R512-X512&gt;8,M512/(8+X512),M512/R512))</f>
        <v>-</v>
      </c>
      <c r="T512" s="102" t="str">
        <f>IFERROR(VLOOKUP(D512,'Ласт турнир'!A$2:C$129,2,FALSE),"")</f>
        <v/>
      </c>
      <c r="U512" s="14">
        <f>IFERROR(VLOOKUP(D512,'Ласт турнир'!A$2:C$129,3,FALSE),0)</f>
        <v>0</v>
      </c>
      <c r="V512" s="176"/>
      <c r="W512" s="177" t="str">
        <f>IF(GP512=0," ",IF(GP512-V512=0," ",GP512-V512))</f>
        <v xml:space="preserve"> </v>
      </c>
      <c r="X512" s="178"/>
    </row>
    <row r="513" spans="3:24" x14ac:dyDescent="0.25">
      <c r="C513" s="168">
        <f>C512+1</f>
        <v>432</v>
      </c>
      <c r="D513" s="3" t="s">
        <v>573</v>
      </c>
      <c r="E513" s="7">
        <v>3</v>
      </c>
      <c r="F513" s="26" t="s">
        <v>807</v>
      </c>
      <c r="G513" s="29" t="str">
        <f>TEXT(E513,"0,0") &amp; F513</f>
        <v>3,0</v>
      </c>
      <c r="H513" s="2">
        <f>IF(M513&gt;0,1,0)</f>
        <v>0</v>
      </c>
      <c r="I513" s="2">
        <f>IF(F513="",E513,E513+0.1)</f>
        <v>3</v>
      </c>
      <c r="J513" s="19"/>
      <c r="K513" s="18" t="str">
        <f>IF(M513 &gt; 0, K512+1, "n/a")</f>
        <v>n/a</v>
      </c>
      <c r="L513" s="11" t="str">
        <f t="shared" si="4"/>
        <v xml:space="preserve"> </v>
      </c>
      <c r="M513" s="27">
        <f>U513</f>
        <v>0</v>
      </c>
      <c r="N513" s="13">
        <f>M513-X513</f>
        <v>0</v>
      </c>
      <c r="O513" s="14" t="str">
        <f>IF(SUMIF(T513:U513,"&lt;0")&lt;&gt;0,SUMIF(T513:U513,"&lt;0")*(-1)," ")</f>
        <v xml:space="preserve"> </v>
      </c>
      <c r="P513" s="15">
        <f>AB513+AD513+AF513+AH513+AJ513+AL513+AN513+AP513+AR513+AT513+AV513+AX513+AZ513+BB513+BD513+BF513+BH513+BJ513+BL513+BN513+BP513+BR513+BT513+BV513+BX513+BZ513+CB513+CD513+CF513+CH513+CJ513+CL513+CN513+CP513+CR513+CT513+CV513+CX513+CZ513+DB513+DD513+DF513+DH513+DJ513+DL513+DN513+DP513+DR513+DT513+DV513+DX513+DZ513+EB513+ED513+EF513+EH513+EJ513+EL513+EN513+EP513+ER513+ET513+EV513+EX513+EZ513+FB513+FD513+FF513+FH513+FJ513+FL513+FN513+FP513+FR513+FT513+FV513+FX513+FZ513+GB513+GD513+GF513</f>
        <v>0</v>
      </c>
      <c r="Q513" s="99">
        <f>P513-GO513</f>
        <v>0</v>
      </c>
      <c r="R513" s="102">
        <f>ROUNDUP(COUNTIF(T513:U513,"&gt; 0")/2,0)</f>
        <v>0</v>
      </c>
      <c r="S513" s="17" t="str">
        <f>IF(R513=0,"-",IF(R513-X513&gt;8,M513/(8+X513),M513/R513))</f>
        <v>-</v>
      </c>
      <c r="T513" s="102" t="str">
        <f>IFERROR(VLOOKUP(D513,'Ласт турнир'!A$2:C$129,2,FALSE),"")</f>
        <v/>
      </c>
      <c r="U513" s="14">
        <f>IFERROR(VLOOKUP(D513,'Ласт турнир'!A$2:C$129,3,FALSE),0)</f>
        <v>0</v>
      </c>
      <c r="V513" s="176"/>
      <c r="W513" s="177" t="str">
        <f>IF(GP513=0," ",IF(GP513-V513=0," ",GP513-V513))</f>
        <v xml:space="preserve"> </v>
      </c>
      <c r="X513" s="178"/>
    </row>
    <row r="514" spans="3:24" x14ac:dyDescent="0.25">
      <c r="C514" s="168">
        <f>C513+1</f>
        <v>433</v>
      </c>
      <c r="D514" s="3" t="s">
        <v>574</v>
      </c>
      <c r="E514" s="7">
        <v>3</v>
      </c>
      <c r="F514" s="26" t="s">
        <v>807</v>
      </c>
      <c r="G514" s="29" t="str">
        <f>TEXT(E514,"0,0") &amp; F514</f>
        <v>3,0</v>
      </c>
      <c r="H514" s="2">
        <f>IF(M514&gt;0,1,0)</f>
        <v>0</v>
      </c>
      <c r="I514" s="2">
        <f>IF(F514="",E514,E514+0.1)</f>
        <v>3</v>
      </c>
      <c r="J514" s="19"/>
      <c r="K514" s="18" t="str">
        <f>IF(M514 &gt; 0, K513+1, "n/a")</f>
        <v>n/a</v>
      </c>
      <c r="L514" s="11" t="str">
        <f t="shared" si="4"/>
        <v xml:space="preserve"> </v>
      </c>
      <c r="M514" s="27">
        <f>U514</f>
        <v>0</v>
      </c>
      <c r="N514" s="13">
        <f>M514-X514</f>
        <v>0</v>
      </c>
      <c r="O514" s="14" t="str">
        <f>IF(SUMIF(T514:U514,"&lt;0")&lt;&gt;0,SUMIF(T514:U514,"&lt;0")*(-1)," ")</f>
        <v xml:space="preserve"> </v>
      </c>
      <c r="P514" s="15">
        <f>AB514+AD514+AF514+AH514+AJ514+AL514+AN514+AP514+AR514+AT514+AV514+AX514+AZ514+BB514+BD514+BF514+BH514+BJ514+BL514+BN514+BP514+BR514+BT514+BV514+BX514+BZ514+CB514+CD514+CF514+CH514+CJ514+CL514+CN514+CP514+CR514+CT514+CV514+CX514+CZ514+DB514+DD514+DF514+DH514+DJ514+DL514+DN514+DP514+DR514+DT514+DV514+DX514+DZ514+EB514+ED514+EF514+EH514+EJ514+EL514+EN514+EP514+ER514+ET514+EV514+EX514+EZ514+FB514+FD514+FF514+FH514+FJ514+FL514+FN514+FP514+FR514+FT514+FV514+FX514+FZ514+GB514+GD514+GF514</f>
        <v>0</v>
      </c>
      <c r="Q514" s="99">
        <f>P514-GO514</f>
        <v>0</v>
      </c>
      <c r="R514" s="102">
        <f>ROUNDUP(COUNTIF(T514:U514,"&gt; 0")/2,0)</f>
        <v>0</v>
      </c>
      <c r="S514" s="17" t="str">
        <f>IF(R514=0,"-",IF(R514-X514&gt;8,M514/(8+X514),M514/R514))</f>
        <v>-</v>
      </c>
      <c r="T514" s="102" t="str">
        <f>IFERROR(VLOOKUP(D514,'Ласт турнир'!A$2:C$129,2,FALSE),"")</f>
        <v/>
      </c>
      <c r="U514" s="14">
        <f>IFERROR(VLOOKUP(D514,'Ласт турнир'!A$2:C$129,3,FALSE),0)</f>
        <v>0</v>
      </c>
      <c r="V514" s="176"/>
      <c r="W514" s="177" t="str">
        <f>IF(GP514=0," ",IF(GP514-V514=0," ",GP514-V514))</f>
        <v xml:space="preserve"> </v>
      </c>
      <c r="X514" s="178"/>
    </row>
    <row r="515" spans="3:24" x14ac:dyDescent="0.25">
      <c r="C515" s="168">
        <f>C514+1</f>
        <v>434</v>
      </c>
      <c r="D515" s="3" t="s">
        <v>575</v>
      </c>
      <c r="E515" s="7">
        <v>3</v>
      </c>
      <c r="F515" s="26" t="s">
        <v>807</v>
      </c>
      <c r="G515" s="29" t="str">
        <f>TEXT(E515,"0,0") &amp; F515</f>
        <v>3,0</v>
      </c>
      <c r="H515" s="2">
        <f>IF(M515&gt;0,1,0)</f>
        <v>0</v>
      </c>
      <c r="I515" s="2">
        <f>IF(F515="",E515,E515+0.1)</f>
        <v>3</v>
      </c>
      <c r="J515" s="19"/>
      <c r="K515" s="18" t="str">
        <f>IF(M515 &gt; 0, K514+1, "n/a")</f>
        <v>n/a</v>
      </c>
      <c r="L515" s="11" t="str">
        <f t="shared" si="4"/>
        <v xml:space="preserve"> </v>
      </c>
      <c r="M515" s="27">
        <f>U515</f>
        <v>0</v>
      </c>
      <c r="N515" s="13">
        <f>M515-X515</f>
        <v>0</v>
      </c>
      <c r="O515" s="14" t="str">
        <f>IF(SUMIF(T515:U515,"&lt;0")&lt;&gt;0,SUMIF(T515:U515,"&lt;0")*(-1)," ")</f>
        <v xml:space="preserve"> </v>
      </c>
      <c r="P515" s="15">
        <f>AB515+AD515+AF515+AH515+AJ515+AL515+AN515+AP515+AR515+AT515+AV515+AX515+AZ515+BB515+BD515+BF515+BH515+BJ515+BL515+BN515+BP515+BR515+BT515+BV515+BX515+BZ515+CB515+CD515+CF515+CH515+CJ515+CL515+CN515+CP515+CR515+CT515+CV515+CX515+CZ515+DB515+DD515+DF515+DH515+DJ515+DL515+DN515+DP515+DR515+DT515+DV515+DX515+DZ515+EB515+ED515+EF515+EH515+EJ515+EL515+EN515+EP515+ER515+ET515+EV515+EX515+EZ515+FB515+FD515+FF515+FH515+FJ515+FL515+FN515+FP515+FR515+FT515+FV515+FX515+FZ515+GB515+GD515+GF515</f>
        <v>0</v>
      </c>
      <c r="Q515" s="99">
        <f>P515-GO515</f>
        <v>0</v>
      </c>
      <c r="R515" s="102">
        <f>ROUNDUP(COUNTIF(T515:U515,"&gt; 0")/2,0)</f>
        <v>0</v>
      </c>
      <c r="S515" s="17" t="str">
        <f>IF(R515=0,"-",IF(R515-X515&gt;8,M515/(8+X515),M515/R515))</f>
        <v>-</v>
      </c>
      <c r="T515" s="102" t="str">
        <f>IFERROR(VLOOKUP(D515,'Ласт турнир'!A$2:C$129,2,FALSE),"")</f>
        <v/>
      </c>
      <c r="U515" s="14">
        <f>IFERROR(VLOOKUP(D515,'Ласт турнир'!A$2:C$129,3,FALSE),0)</f>
        <v>0</v>
      </c>
      <c r="V515" s="176"/>
      <c r="W515" s="177" t="str">
        <f>IF(GP515=0," ",IF(GP515-V515=0," ",GP515-V515))</f>
        <v xml:space="preserve"> </v>
      </c>
      <c r="X515" s="178"/>
    </row>
    <row r="516" spans="3:24" x14ac:dyDescent="0.25">
      <c r="C516" s="168">
        <f>C515+1</f>
        <v>435</v>
      </c>
      <c r="D516" s="3" t="s">
        <v>577</v>
      </c>
      <c r="E516" s="7">
        <v>3</v>
      </c>
      <c r="F516" s="26" t="s">
        <v>807</v>
      </c>
      <c r="G516" s="29" t="str">
        <f>TEXT(E516,"0,0") &amp; F516</f>
        <v>3,0</v>
      </c>
      <c r="H516" s="2">
        <f>IF(M516&gt;0,1,0)</f>
        <v>0</v>
      </c>
      <c r="I516" s="2">
        <f>IF(F516="",E516,E516+0.1)</f>
        <v>3</v>
      </c>
      <c r="J516" s="19"/>
      <c r="K516" s="18" t="str">
        <f>IF(M516 &gt; 0, K515+1, "n/a")</f>
        <v>n/a</v>
      </c>
      <c r="L516" s="11" t="str">
        <f t="shared" si="4"/>
        <v xml:space="preserve"> </v>
      </c>
      <c r="M516" s="27">
        <f>U516</f>
        <v>0</v>
      </c>
      <c r="N516" s="13">
        <f>M516-X516</f>
        <v>0</v>
      </c>
      <c r="O516" s="14" t="str">
        <f>IF(SUMIF(T516:U516,"&lt;0")&lt;&gt;0,SUMIF(T516:U516,"&lt;0")*(-1)," ")</f>
        <v xml:space="preserve"> </v>
      </c>
      <c r="P516" s="15">
        <f>AB516+AD516+AF516+AH516+AJ516+AL516+AN516+AP516+AR516+AT516+AV516+AX516+AZ516+BB516+BD516+BF516+BH516+BJ516+BL516+BN516+BP516+BR516+BT516+BV516+BX516+BZ516+CB516+CD516+CF516+CH516+CJ516+CL516+CN516+CP516+CR516+CT516+CV516+CX516+CZ516+DB516+DD516+DF516+DH516+DJ516+DL516+DN516+DP516+DR516+DT516+DV516+DX516+DZ516+EB516+ED516+EF516+EH516+EJ516+EL516+EN516+EP516+ER516+ET516+EV516+EX516+EZ516+FB516+FD516+FF516+FH516+FJ516+FL516+FN516+FP516+FR516+FT516+FV516+FX516+FZ516+GB516+GD516+GF516</f>
        <v>0</v>
      </c>
      <c r="Q516" s="99">
        <f>P516-GO516</f>
        <v>0</v>
      </c>
      <c r="R516" s="102">
        <f>ROUNDUP(COUNTIF(T516:U516,"&gt; 0")/2,0)</f>
        <v>0</v>
      </c>
      <c r="S516" s="17" t="str">
        <f>IF(R516=0,"-",IF(R516-X516&gt;8,M516/(8+X516),M516/R516))</f>
        <v>-</v>
      </c>
      <c r="T516" s="102" t="str">
        <f>IFERROR(VLOOKUP(D516,'Ласт турнир'!A$2:C$129,2,FALSE),"")</f>
        <v/>
      </c>
      <c r="U516" s="14">
        <f>IFERROR(VLOOKUP(D516,'Ласт турнир'!A$2:C$129,3,FALSE),0)</f>
        <v>0</v>
      </c>
      <c r="V516" s="176"/>
      <c r="W516" s="177" t="str">
        <f>IF(GP516=0," ",IF(GP516-V516=0," ",GP516-V516))</f>
        <v xml:space="preserve"> </v>
      </c>
      <c r="X516" s="178"/>
    </row>
    <row r="517" spans="3:24" x14ac:dyDescent="0.25">
      <c r="C517" s="168">
        <f>C516+1</f>
        <v>436</v>
      </c>
      <c r="D517" s="3" t="s">
        <v>474</v>
      </c>
      <c r="E517" s="7">
        <v>3</v>
      </c>
      <c r="F517" s="26" t="s">
        <v>807</v>
      </c>
      <c r="G517" s="29" t="str">
        <f>TEXT(E517,"0,0") &amp; F517</f>
        <v>3,0</v>
      </c>
      <c r="H517" s="2">
        <f>IF(M517&gt;0,1,0)</f>
        <v>0</v>
      </c>
      <c r="I517" s="2">
        <f>IF(F517="",E517,E517+0.1)</f>
        <v>3</v>
      </c>
      <c r="J517" s="19"/>
      <c r="K517" s="18" t="str">
        <f>IF(M517 &gt; 0, K516+1, "n/a")</f>
        <v>n/a</v>
      </c>
      <c r="L517" s="11" t="str">
        <f t="shared" si="4"/>
        <v xml:space="preserve"> </v>
      </c>
      <c r="M517" s="27">
        <f>U517</f>
        <v>0</v>
      </c>
      <c r="N517" s="13">
        <f>M517-X517</f>
        <v>0</v>
      </c>
      <c r="O517" s="14" t="str">
        <f>IF(SUMIF(T517:U517,"&lt;0")&lt;&gt;0,SUMIF(T517:U517,"&lt;0")*(-1)," ")</f>
        <v xml:space="preserve"> </v>
      </c>
      <c r="P517" s="15">
        <f>AB517+AD517+AF517+AH517+AJ517+AL517+AN517+AP517+AR517+AT517+AV517+AX517+AZ517+BB517+BD517+BF517+BH517+BJ517+BL517+BN517+BP517+BR517+BT517+BV517+BX517+BZ517+CB517+CD517+CF517+CH517+CJ517+CL517+CN517+CP517+CR517+CT517+CV517+CX517+CZ517+DB517+DD517+DF517+DH517+DJ517+DL517+DN517+DP517+DR517+DT517+DV517+DX517+DZ517+EB517+ED517+EF517+EH517+EJ517+EL517+EN517+EP517+ER517+ET517+EV517+EX517+EZ517+FB517+FD517+FF517+FH517+FJ517+FL517+FN517+FP517+FR517+FT517+FV517+FX517+FZ517+GB517+GD517+GF517</f>
        <v>0</v>
      </c>
      <c r="Q517" s="99">
        <f>P517-GO517</f>
        <v>0</v>
      </c>
      <c r="R517" s="102">
        <f>ROUNDUP(COUNTIF(T517:U517,"&gt; 0")/2,0)</f>
        <v>0</v>
      </c>
      <c r="S517" s="17" t="str">
        <f>IF(R517=0,"-",IF(R517-X517&gt;8,M517/(8+X517),M517/R517))</f>
        <v>-</v>
      </c>
      <c r="T517" s="102" t="str">
        <f>IFERROR(VLOOKUP(D517,'Ласт турнир'!A$2:C$129,2,FALSE),"")</f>
        <v/>
      </c>
      <c r="U517" s="14">
        <f>IFERROR(VLOOKUP(D517,'Ласт турнир'!A$2:C$129,3,FALSE),0)</f>
        <v>0</v>
      </c>
      <c r="V517" s="176"/>
      <c r="W517" s="177" t="str">
        <f>IF(GP517=0," ",IF(GP517-V517=0," ",GP517-V517))</f>
        <v xml:space="preserve"> </v>
      </c>
      <c r="X517" s="178"/>
    </row>
    <row r="518" spans="3:24" x14ac:dyDescent="0.25">
      <c r="C518" s="168">
        <f>C517+1</f>
        <v>437</v>
      </c>
      <c r="D518" s="3" t="s">
        <v>578</v>
      </c>
      <c r="E518" s="7">
        <v>3</v>
      </c>
      <c r="F518" s="26" t="s">
        <v>807</v>
      </c>
      <c r="G518" s="29" t="str">
        <f>TEXT(E518,"0,0") &amp; F518</f>
        <v>3,0</v>
      </c>
      <c r="H518" s="2">
        <f>IF(M518&gt;0,1,0)</f>
        <v>0</v>
      </c>
      <c r="I518" s="2">
        <f>IF(F518="",E518,E518+0.1)</f>
        <v>3</v>
      </c>
      <c r="J518" s="19"/>
      <c r="K518" s="18" t="str">
        <f>IF(M518 &gt; 0, K517+1, "n/a")</f>
        <v>n/a</v>
      </c>
      <c r="L518" s="11" t="str">
        <f t="shared" si="4"/>
        <v xml:space="preserve"> </v>
      </c>
      <c r="M518" s="27">
        <f>U518</f>
        <v>0</v>
      </c>
      <c r="N518" s="13">
        <f>M518-X518</f>
        <v>0</v>
      </c>
      <c r="O518" s="14" t="str">
        <f>IF(SUMIF(T518:U518,"&lt;0")&lt;&gt;0,SUMIF(T518:U518,"&lt;0")*(-1)," ")</f>
        <v xml:space="preserve"> </v>
      </c>
      <c r="P518" s="15">
        <f>AB518+AD518+AF518+AH518+AJ518+AL518+AN518+AP518+AR518+AT518+AV518+AX518+AZ518+BB518+BD518+BF518+BH518+BJ518+BL518+BN518+BP518+BR518+BT518+BV518+BX518+BZ518+CB518+CD518+CF518+CH518+CJ518+CL518+CN518+CP518+CR518+CT518+CV518+CX518+CZ518+DB518+DD518+DF518+DH518+DJ518+DL518+DN518+DP518+DR518+DT518+DV518+DX518+DZ518+EB518+ED518+EF518+EH518+EJ518+EL518+EN518+EP518+ER518+ET518+EV518+EX518+EZ518+FB518+FD518+FF518+FH518+FJ518+FL518+FN518+FP518+FR518+FT518+FV518+FX518+FZ518+GB518+GD518+GF518</f>
        <v>0</v>
      </c>
      <c r="Q518" s="99">
        <f>P518-GO518</f>
        <v>0</v>
      </c>
      <c r="R518" s="102">
        <f>ROUNDUP(COUNTIF(T518:U518,"&gt; 0")/2,0)</f>
        <v>0</v>
      </c>
      <c r="S518" s="17" t="str">
        <f>IF(R518=0,"-",IF(R518-X518&gt;8,M518/(8+X518),M518/R518))</f>
        <v>-</v>
      </c>
      <c r="T518" s="102" t="str">
        <f>IFERROR(VLOOKUP(D518,'Ласт турнир'!A$2:C$129,2,FALSE),"")</f>
        <v/>
      </c>
      <c r="U518" s="14">
        <f>IFERROR(VLOOKUP(D518,'Ласт турнир'!A$2:C$129,3,FALSE),0)</f>
        <v>0</v>
      </c>
      <c r="V518" s="176"/>
      <c r="W518" s="177" t="str">
        <f>IF(GP518=0," ",IF(GP518-V518=0," ",GP518-V518))</f>
        <v xml:space="preserve"> </v>
      </c>
      <c r="X518" s="178"/>
    </row>
    <row r="519" spans="3:24" x14ac:dyDescent="0.25">
      <c r="C519" s="168">
        <f>C518+1</f>
        <v>438</v>
      </c>
      <c r="D519" s="3" t="s">
        <v>492</v>
      </c>
      <c r="E519" s="7">
        <v>3</v>
      </c>
      <c r="F519" s="26" t="s">
        <v>807</v>
      </c>
      <c r="G519" s="29" t="str">
        <f>TEXT(E519,"0,0") &amp; F519</f>
        <v>3,0</v>
      </c>
      <c r="H519" s="2">
        <f>IF(M519&gt;0,1,0)</f>
        <v>0</v>
      </c>
      <c r="I519" s="2">
        <f>IF(F519="",E519,E519+0.1)</f>
        <v>3</v>
      </c>
      <c r="J519" s="19"/>
      <c r="K519" s="18" t="str">
        <f>IF(M519 &gt; 0, K518+1, "n/a")</f>
        <v>n/a</v>
      </c>
      <c r="L519" s="11" t="str">
        <f t="shared" si="4"/>
        <v xml:space="preserve"> </v>
      </c>
      <c r="M519" s="27">
        <f>U519</f>
        <v>0</v>
      </c>
      <c r="N519" s="13">
        <f>M519-X519</f>
        <v>0</v>
      </c>
      <c r="O519" s="14" t="str">
        <f>IF(SUMIF(T519:U519,"&lt;0")&lt;&gt;0,SUMIF(T519:U519,"&lt;0")*(-1)," ")</f>
        <v xml:space="preserve"> </v>
      </c>
      <c r="P519" s="15">
        <f>AB519+AD519+AF519+AH519+AJ519+AL519+AN519+AP519+AR519+AT519+AV519+AX519+AZ519+BB519+BD519+BF519+BH519+BJ519+BL519+BN519+BP519+BR519+BT519+BV519+BX519+BZ519+CB519+CD519+CF519+CH519+CJ519+CL519+CN519+CP519+CR519+CT519+CV519+CX519+CZ519+DB519+DD519+DF519+DH519+DJ519+DL519+DN519+DP519+DR519+DT519+DV519+DX519+DZ519+EB519+ED519+EF519+EH519+EJ519+EL519+EN519+EP519+ER519+ET519+EV519+EX519+EZ519+FB519+FD519+FF519+FH519+FJ519+FL519+FN519+FP519+FR519+FT519+FV519+FX519+FZ519+GB519+GD519+GF519</f>
        <v>0</v>
      </c>
      <c r="Q519" s="99">
        <f>P519-GO519</f>
        <v>0</v>
      </c>
      <c r="R519" s="102">
        <f>ROUNDUP(COUNTIF(T519:U519,"&gt; 0")/2,0)</f>
        <v>0</v>
      </c>
      <c r="S519" s="17" t="str">
        <f>IF(R519=0,"-",IF(R519-X519&gt;8,M519/(8+X519),M519/R519))</f>
        <v>-</v>
      </c>
      <c r="T519" s="102" t="str">
        <f>IFERROR(VLOOKUP(D519,'Ласт турнир'!A$2:C$129,2,FALSE),"")</f>
        <v/>
      </c>
      <c r="U519" s="14">
        <f>IFERROR(VLOOKUP(D519,'Ласт турнир'!A$2:C$129,3,FALSE),0)</f>
        <v>0</v>
      </c>
      <c r="V519" s="176"/>
      <c r="W519" s="177" t="str">
        <f>IF(GP519=0," ",IF(GP519-V519=0," ",GP519-V519))</f>
        <v xml:space="preserve"> </v>
      </c>
      <c r="X519" s="178"/>
    </row>
    <row r="520" spans="3:24" x14ac:dyDescent="0.25">
      <c r="C520" s="168">
        <f>C519+1</f>
        <v>439</v>
      </c>
      <c r="D520" s="3" t="s">
        <v>415</v>
      </c>
      <c r="E520" s="7">
        <v>3</v>
      </c>
      <c r="F520" s="26" t="s">
        <v>807</v>
      </c>
      <c r="G520" s="29" t="str">
        <f>TEXT(E520,"0,0") &amp; F520</f>
        <v>3,0</v>
      </c>
      <c r="H520" s="2">
        <f>IF(M520&gt;0,1,0)</f>
        <v>0</v>
      </c>
      <c r="I520" s="2">
        <f>IF(F520="",E520,E520+0.1)</f>
        <v>3</v>
      </c>
      <c r="J520" s="19"/>
      <c r="K520" s="18" t="str">
        <f>IF(M520 &gt; 0, K519+1, "n/a")</f>
        <v>n/a</v>
      </c>
      <c r="L520" s="11" t="str">
        <f t="shared" si="4"/>
        <v xml:space="preserve"> </v>
      </c>
      <c r="M520" s="27">
        <f>U520</f>
        <v>0</v>
      </c>
      <c r="N520" s="13">
        <f>M520-X520</f>
        <v>0</v>
      </c>
      <c r="O520" s="14" t="str">
        <f>IF(SUMIF(T520:U520,"&lt;0")&lt;&gt;0,SUMIF(T520:U520,"&lt;0")*(-1)," ")</f>
        <v xml:space="preserve"> </v>
      </c>
      <c r="P520" s="15">
        <f>AB520+AD520+AF520+AH520+AJ520+AL520+AN520+AP520+AR520+AT520+AV520+AX520+AZ520+BB520+BD520+BF520+BH520+BJ520+BL520+BN520+BP520+BR520+BT520+BV520+BX520+BZ520+CB520+CD520+CF520+CH520+CJ520+CL520+CN520+CP520+CR520+CT520+CV520+CX520+CZ520+DB520+DD520+DF520+DH520+DJ520+DL520+DN520+DP520+DR520+DT520+DV520+DX520+DZ520+EB520+ED520+EF520+EH520+EJ520+EL520+EN520+EP520+ER520+ET520+EV520+EX520+EZ520+FB520+FD520+FF520+FH520+FJ520+FL520+FN520+FP520+FR520+FT520+FV520+FX520+FZ520+GB520+GD520+GF520</f>
        <v>0</v>
      </c>
      <c r="Q520" s="99">
        <f>P520-GO520</f>
        <v>0</v>
      </c>
      <c r="R520" s="102">
        <f>ROUNDUP(COUNTIF(T520:U520,"&gt; 0")/2,0)</f>
        <v>0</v>
      </c>
      <c r="S520" s="17" t="str">
        <f>IF(R520=0,"-",IF(R520-X520&gt;8,M520/(8+X520),M520/R520))</f>
        <v>-</v>
      </c>
      <c r="T520" s="102" t="str">
        <f>IFERROR(VLOOKUP(D520,'Ласт турнир'!A$2:C$129,2,FALSE),"")</f>
        <v/>
      </c>
      <c r="U520" s="14">
        <f>IFERROR(VLOOKUP(D520,'Ласт турнир'!A$2:C$129,3,FALSE),0)</f>
        <v>0</v>
      </c>
      <c r="V520" s="176"/>
      <c r="W520" s="177" t="str">
        <f>IF(GP520=0," ",IF(GP520-V520=0," ",GP520-V520))</f>
        <v xml:space="preserve"> </v>
      </c>
      <c r="X520" s="178"/>
    </row>
    <row r="521" spans="3:24" x14ac:dyDescent="0.25">
      <c r="C521" s="168">
        <f>C520+1</f>
        <v>440</v>
      </c>
      <c r="D521" s="3" t="s">
        <v>456</v>
      </c>
      <c r="E521" s="7">
        <v>3</v>
      </c>
      <c r="F521" s="26" t="s">
        <v>807</v>
      </c>
      <c r="G521" s="29" t="str">
        <f>TEXT(E521,"0,0") &amp; F521</f>
        <v>3,0</v>
      </c>
      <c r="H521" s="2">
        <f>IF(M521&gt;0,1,0)</f>
        <v>0</v>
      </c>
      <c r="I521" s="2">
        <f>IF(F521="",E521,E521+0.1)</f>
        <v>3</v>
      </c>
      <c r="J521" s="19"/>
      <c r="K521" s="18" t="str">
        <f>IF(M521 &gt; 0, K520+1, "n/a")</f>
        <v>n/a</v>
      </c>
      <c r="L521" s="11" t="str">
        <f t="shared" si="4"/>
        <v xml:space="preserve"> </v>
      </c>
      <c r="M521" s="27">
        <f>U521</f>
        <v>0</v>
      </c>
      <c r="N521" s="13">
        <f>M521-X521</f>
        <v>0</v>
      </c>
      <c r="O521" s="14" t="str">
        <f>IF(SUMIF(T521:U521,"&lt;0")&lt;&gt;0,SUMIF(T521:U521,"&lt;0")*(-1)," ")</f>
        <v xml:space="preserve"> </v>
      </c>
      <c r="P521" s="15">
        <f>AB521+AD521+AF521+AH521+AJ521+AL521+AN521+AP521+AR521+AT521+AV521+AX521+AZ521+BB521+BD521+BF521+BH521+BJ521+BL521+BN521+BP521+BR521+BT521+BV521+BX521+BZ521+CB521+CD521+CF521+CH521+CJ521+CL521+CN521+CP521+CR521+CT521+CV521+CX521+CZ521+DB521+DD521+DF521+DH521+DJ521+DL521+DN521+DP521+DR521+DT521+DV521+DX521+DZ521+EB521+ED521+EF521+EH521+EJ521+EL521+EN521+EP521+ER521+ET521+EV521+EX521+EZ521+FB521+FD521+FF521+FH521+FJ521+FL521+FN521+FP521+FR521+FT521+FV521+FX521+FZ521+GB521+GD521+GF521</f>
        <v>0</v>
      </c>
      <c r="Q521" s="99">
        <f>P521-GO521</f>
        <v>0</v>
      </c>
      <c r="R521" s="102">
        <f>ROUNDUP(COUNTIF(T521:U521,"&gt; 0")/2,0)</f>
        <v>0</v>
      </c>
      <c r="S521" s="17" t="str">
        <f>IF(R521=0,"-",IF(R521-X521&gt;8,M521/(8+X521),M521/R521))</f>
        <v>-</v>
      </c>
      <c r="T521" s="102" t="str">
        <f>IFERROR(VLOOKUP(D521,'Ласт турнир'!A$2:C$129,2,FALSE),"")</f>
        <v/>
      </c>
      <c r="U521" s="14">
        <f>IFERROR(VLOOKUP(D521,'Ласт турнир'!A$2:C$129,3,FALSE),0)</f>
        <v>0</v>
      </c>
      <c r="V521" s="176"/>
      <c r="W521" s="177" t="str">
        <f>IF(GP521=0," ",IF(GP521-V521=0," ",GP521-V521))</f>
        <v xml:space="preserve"> </v>
      </c>
      <c r="X521" s="178"/>
    </row>
    <row r="522" spans="3:24" x14ac:dyDescent="0.25">
      <c r="C522" s="168">
        <f>C521+1</f>
        <v>441</v>
      </c>
      <c r="D522" s="3" t="s">
        <v>580</v>
      </c>
      <c r="E522" s="7">
        <v>3</v>
      </c>
      <c r="F522" s="26" t="s">
        <v>807</v>
      </c>
      <c r="G522" s="29" t="str">
        <f>TEXT(E522,"0,0") &amp; F522</f>
        <v>3,0</v>
      </c>
      <c r="H522" s="2">
        <f>IF(M522&gt;0,1,0)</f>
        <v>0</v>
      </c>
      <c r="I522" s="2">
        <f>IF(F522="",E522,E522+0.1)</f>
        <v>3</v>
      </c>
      <c r="J522" s="19"/>
      <c r="K522" s="18" t="str">
        <f>IF(M522 &gt; 0, K521+1, "n/a")</f>
        <v>n/a</v>
      </c>
      <c r="L522" s="11" t="str">
        <f t="shared" si="4"/>
        <v xml:space="preserve"> </v>
      </c>
      <c r="M522" s="27">
        <f>U522</f>
        <v>0</v>
      </c>
      <c r="N522" s="13">
        <f>M522-X522</f>
        <v>0</v>
      </c>
      <c r="O522" s="14" t="str">
        <f>IF(SUMIF(T522:U522,"&lt;0")&lt;&gt;0,SUMIF(T522:U522,"&lt;0")*(-1)," ")</f>
        <v xml:space="preserve"> </v>
      </c>
      <c r="P522" s="15">
        <f>AB522+AD522+AF522+AH522+AJ522+AL522+AN522+AP522+AR522+AT522+AV522+AX522+AZ522+BB522+BD522+BF522+BH522+BJ522+BL522+BN522+BP522+BR522+BT522+BV522+BX522+BZ522+CB522+CD522+CF522+CH522+CJ522+CL522+CN522+CP522+CR522+CT522+CV522+CX522+CZ522+DB522+DD522+DF522+DH522+DJ522+DL522+DN522+DP522+DR522+DT522+DV522+DX522+DZ522+EB522+ED522+EF522+EH522+EJ522+EL522+EN522+EP522+ER522+ET522+EV522+EX522+EZ522+FB522+FD522+FF522+FH522+FJ522+FL522+FN522+FP522+FR522+FT522+FV522+FX522+FZ522+GB522+GD522+GF522</f>
        <v>0</v>
      </c>
      <c r="Q522" s="99">
        <f>P522-GO522</f>
        <v>0</v>
      </c>
      <c r="R522" s="102">
        <f>ROUNDUP(COUNTIF(T522:U522,"&gt; 0")/2,0)</f>
        <v>0</v>
      </c>
      <c r="S522" s="17" t="str">
        <f>IF(R522=0,"-",IF(R522-X522&gt;8,M522/(8+X522),M522/R522))</f>
        <v>-</v>
      </c>
      <c r="T522" s="102" t="str">
        <f>IFERROR(VLOOKUP(D522,'Ласт турнир'!A$2:C$129,2,FALSE),"")</f>
        <v/>
      </c>
      <c r="U522" s="14">
        <f>IFERROR(VLOOKUP(D522,'Ласт турнир'!A$2:C$129,3,FALSE),0)</f>
        <v>0</v>
      </c>
      <c r="V522" s="176"/>
      <c r="W522" s="177" t="str">
        <f>IF(GP522=0," ",IF(GP522-V522=0," ",GP522-V522))</f>
        <v xml:space="preserve"> </v>
      </c>
      <c r="X522" s="178"/>
    </row>
    <row r="523" spans="3:24" x14ac:dyDescent="0.25">
      <c r="C523" s="168">
        <f>C522+1</f>
        <v>442</v>
      </c>
      <c r="D523" s="3" t="s">
        <v>581</v>
      </c>
      <c r="E523" s="7">
        <v>3</v>
      </c>
      <c r="F523" s="26" t="s">
        <v>807</v>
      </c>
      <c r="G523" s="29" t="str">
        <f>TEXT(E523,"0,0") &amp; F523</f>
        <v>3,0</v>
      </c>
      <c r="H523" s="2">
        <f>IF(M523&gt;0,1,0)</f>
        <v>0</v>
      </c>
      <c r="I523" s="2">
        <f>IF(F523="",E523,E523+0.1)</f>
        <v>3</v>
      </c>
      <c r="J523" s="19"/>
      <c r="K523" s="18" t="str">
        <f>IF(M523 &gt; 0, K522+1, "n/a")</f>
        <v>n/a</v>
      </c>
      <c r="L523" s="11" t="str">
        <f t="shared" ref="L523:L586" si="5">IF(V523=0," ",IF(V523-K523=0," ",V523-K523))</f>
        <v xml:space="preserve"> </v>
      </c>
      <c r="M523" s="27">
        <f>U523</f>
        <v>0</v>
      </c>
      <c r="N523" s="13">
        <f>M523-X523</f>
        <v>0</v>
      </c>
      <c r="O523" s="14" t="str">
        <f>IF(SUMIF(T523:U523,"&lt;0")&lt;&gt;0,SUMIF(T523:U523,"&lt;0")*(-1)," ")</f>
        <v xml:space="preserve"> </v>
      </c>
      <c r="P523" s="15">
        <f>AB523+AD523+AF523+AH523+AJ523+AL523+AN523+AP523+AR523+AT523+AV523+AX523+AZ523+BB523+BD523+BF523+BH523+BJ523+BL523+BN523+BP523+BR523+BT523+BV523+BX523+BZ523+CB523+CD523+CF523+CH523+CJ523+CL523+CN523+CP523+CR523+CT523+CV523+CX523+CZ523+DB523+DD523+DF523+DH523+DJ523+DL523+DN523+DP523+DR523+DT523+DV523+DX523+DZ523+EB523+ED523+EF523+EH523+EJ523+EL523+EN523+EP523+ER523+ET523+EV523+EX523+EZ523+FB523+FD523+FF523+FH523+FJ523+FL523+FN523+FP523+FR523+FT523+FV523+FX523+FZ523+GB523+GD523+GF523</f>
        <v>0</v>
      </c>
      <c r="Q523" s="99">
        <f>P523-GO523</f>
        <v>0</v>
      </c>
      <c r="R523" s="102">
        <f>ROUNDUP(COUNTIF(T523:U523,"&gt; 0")/2,0)</f>
        <v>0</v>
      </c>
      <c r="S523" s="17" t="str">
        <f>IF(R523=0,"-",IF(R523-X523&gt;8,M523/(8+X523),M523/R523))</f>
        <v>-</v>
      </c>
      <c r="T523" s="102" t="str">
        <f>IFERROR(VLOOKUP(D523,'Ласт турнир'!A$2:C$129,2,FALSE),"")</f>
        <v/>
      </c>
      <c r="U523" s="14">
        <f>IFERROR(VLOOKUP(D523,'Ласт турнир'!A$2:C$129,3,FALSE),0)</f>
        <v>0</v>
      </c>
      <c r="V523" s="176"/>
      <c r="W523" s="177" t="str">
        <f>IF(GP523=0," ",IF(GP523-V523=0," ",GP523-V523))</f>
        <v xml:space="preserve"> </v>
      </c>
      <c r="X523" s="178"/>
    </row>
    <row r="524" spans="3:24" x14ac:dyDescent="0.25">
      <c r="C524" s="168">
        <f>C523+1</f>
        <v>443</v>
      </c>
      <c r="D524" s="3" t="s">
        <v>390</v>
      </c>
      <c r="E524" s="7">
        <v>3</v>
      </c>
      <c r="F524" s="26" t="s">
        <v>807</v>
      </c>
      <c r="G524" s="30" t="str">
        <f>TEXT(E524,"0,0") &amp; F524</f>
        <v>3,0</v>
      </c>
      <c r="H524" s="2">
        <f>IF(M524&gt;0,1,0)</f>
        <v>0</v>
      </c>
      <c r="I524" s="2">
        <f>IF(F524="",E524,E524+0.1)</f>
        <v>3</v>
      </c>
      <c r="J524" s="19"/>
      <c r="K524" s="18" t="str">
        <f>IF(M524 &gt; 0, K523+1, "n/a")</f>
        <v>n/a</v>
      </c>
      <c r="L524" s="11" t="str">
        <f t="shared" si="5"/>
        <v xml:space="preserve"> </v>
      </c>
      <c r="M524" s="27">
        <f>U524</f>
        <v>0</v>
      </c>
      <c r="N524" s="13">
        <f>M524-X524</f>
        <v>0</v>
      </c>
      <c r="O524" s="14" t="str">
        <f>IF(SUMIF(T524:U524,"&lt;0")&lt;&gt;0,SUMIF(T524:U524,"&lt;0")*(-1)," ")</f>
        <v xml:space="preserve"> </v>
      </c>
      <c r="P524" s="15">
        <f>AB524+AD524+AF524+AH524+AJ524+AL524+AN524+AP524+AR524+AT524+AV524+AX524+AZ524+BB524+BD524+BF524+BH524+BJ524+BL524+BN524+BP524+BR524+BT524+BV524+BX524+BZ524+CB524+CD524+CF524+CH524+CJ524+CL524+CN524+CP524+CR524+CT524+CV524+CX524+CZ524+DB524+DD524+DF524+DH524+DJ524+DL524+DN524+DP524+DR524+DT524+DV524+DX524+DZ524+EB524+ED524+EF524+EH524+EJ524+EL524+EN524+EP524+ER524+ET524+EV524+EX524+EZ524+FB524+FD524+FF524+FH524+FJ524+FL524+FN524+FP524+FR524+FT524+FV524+FX524+FZ524+GB524+GD524+GF524</f>
        <v>0</v>
      </c>
      <c r="Q524" s="99">
        <f>P524-GO524</f>
        <v>0</v>
      </c>
      <c r="R524" s="102">
        <f>ROUNDUP(COUNTIF(T524:U524,"&gt; 0")/2,0)</f>
        <v>0</v>
      </c>
      <c r="S524" s="17" t="str">
        <f>IF(R524=0,"-",IF(R524-X524&gt;8,M524/(8+X524),M524/R524))</f>
        <v>-</v>
      </c>
      <c r="T524" s="102" t="str">
        <f>IFERROR(VLOOKUP(D524,'Ласт турнир'!A$2:C$129,2,FALSE),"")</f>
        <v/>
      </c>
      <c r="U524" s="14">
        <f>IFERROR(VLOOKUP(D524,'Ласт турнир'!A$2:C$129,3,FALSE),0)</f>
        <v>0</v>
      </c>
      <c r="V524" s="176"/>
      <c r="W524" s="177" t="str">
        <f>IF(GP524=0," ",IF(GP524-V524=0," ",GP524-V524))</f>
        <v xml:space="preserve"> </v>
      </c>
      <c r="X524" s="178"/>
    </row>
    <row r="525" spans="3:24" x14ac:dyDescent="0.25">
      <c r="C525" s="168">
        <f>C524+1</f>
        <v>444</v>
      </c>
      <c r="D525" s="3" t="s">
        <v>582</v>
      </c>
      <c r="E525" s="7">
        <v>3</v>
      </c>
      <c r="F525" s="26" t="s">
        <v>807</v>
      </c>
      <c r="G525" s="29" t="str">
        <f>TEXT(E525,"0,0") &amp; F525</f>
        <v>3,0</v>
      </c>
      <c r="H525" s="2">
        <f>IF(M525&gt;0,1,0)</f>
        <v>0</v>
      </c>
      <c r="I525" s="2">
        <f>IF(F525="",E525,E525+0.1)</f>
        <v>3</v>
      </c>
      <c r="J525" s="19"/>
      <c r="K525" s="18" t="str">
        <f>IF(M525 &gt; 0, K524+1, "n/a")</f>
        <v>n/a</v>
      </c>
      <c r="L525" s="11" t="str">
        <f t="shared" si="5"/>
        <v xml:space="preserve"> </v>
      </c>
      <c r="M525" s="27">
        <f>U525</f>
        <v>0</v>
      </c>
      <c r="N525" s="13">
        <f>M525-X525</f>
        <v>0</v>
      </c>
      <c r="O525" s="14" t="str">
        <f>IF(SUMIF(T525:U525,"&lt;0")&lt;&gt;0,SUMIF(T525:U525,"&lt;0")*(-1)," ")</f>
        <v xml:space="preserve"> </v>
      </c>
      <c r="P525" s="15">
        <f>AB525+AD525+AF525+AH525+AJ525+AL525+AN525+AP525+AR525+AT525+AV525+AX525+AZ525+BB525+BD525+BF525+BH525+BJ525+BL525+BN525+BP525+BR525+BT525+BV525+BX525+BZ525+CB525+CD525+CF525+CH525+CJ525+CL525+CN525+CP525+CR525+CT525+CV525+CX525+CZ525+DB525+DD525+DF525+DH525+DJ525+DL525+DN525+DP525+DR525+DT525+DV525+DX525+DZ525+EB525+ED525+EF525+EH525+EJ525+EL525+EN525+EP525+ER525+ET525+EV525+EX525+EZ525+FB525+FD525+FF525+FH525+FJ525+FL525+FN525+FP525+FR525+FT525+FV525+FX525+FZ525+GB525+GD525+GF525</f>
        <v>0</v>
      </c>
      <c r="Q525" s="99">
        <f>P525-GO525</f>
        <v>0</v>
      </c>
      <c r="R525" s="102">
        <f>ROUNDUP(COUNTIF(T525:U525,"&gt; 0")/2,0)</f>
        <v>0</v>
      </c>
      <c r="S525" s="17" t="str">
        <f>IF(R525=0,"-",IF(R525-X525&gt;8,M525/(8+X525),M525/R525))</f>
        <v>-</v>
      </c>
      <c r="T525" s="102" t="str">
        <f>IFERROR(VLOOKUP(D525,'Ласт турнир'!A$2:C$129,2,FALSE),"")</f>
        <v/>
      </c>
      <c r="U525" s="14">
        <f>IFERROR(VLOOKUP(D525,'Ласт турнир'!A$2:C$129,3,FALSE),0)</f>
        <v>0</v>
      </c>
      <c r="V525" s="176"/>
      <c r="W525" s="177" t="str">
        <f>IF(GP525=0," ",IF(GP525-V525=0," ",GP525-V525))</f>
        <v xml:space="preserve"> </v>
      </c>
      <c r="X525" s="178"/>
    </row>
    <row r="526" spans="3:24" x14ac:dyDescent="0.25">
      <c r="C526" s="168">
        <f>C525+1</f>
        <v>445</v>
      </c>
      <c r="D526" s="3" t="s">
        <v>583</v>
      </c>
      <c r="E526" s="7">
        <v>3</v>
      </c>
      <c r="F526" s="26" t="s">
        <v>807</v>
      </c>
      <c r="G526" s="29" t="str">
        <f>TEXT(E526,"0,0") &amp; F526</f>
        <v>3,0</v>
      </c>
      <c r="H526" s="2">
        <f>IF(M526&gt;0,1,0)</f>
        <v>0</v>
      </c>
      <c r="I526" s="2">
        <f>IF(F526="",E526,E526+0.1)</f>
        <v>3</v>
      </c>
      <c r="J526" s="19"/>
      <c r="K526" s="18" t="str">
        <f>IF(M526 &gt; 0, K525+1, "n/a")</f>
        <v>n/a</v>
      </c>
      <c r="L526" s="11" t="str">
        <f t="shared" si="5"/>
        <v xml:space="preserve"> </v>
      </c>
      <c r="M526" s="27">
        <f>U526</f>
        <v>0</v>
      </c>
      <c r="N526" s="13">
        <f>M526-X526</f>
        <v>0</v>
      </c>
      <c r="O526" s="14" t="str">
        <f>IF(SUMIF(T526:U526,"&lt;0")&lt;&gt;0,SUMIF(T526:U526,"&lt;0")*(-1)," ")</f>
        <v xml:space="preserve"> </v>
      </c>
      <c r="P526" s="15">
        <f>AB526+AD526+AF526+AH526+AJ526+AL526+AN526+AP526+AR526+AT526+AV526+AX526+AZ526+BB526+BD526+BF526+BH526+BJ526+BL526+BN526+BP526+BR526+BT526+BV526+BX526+BZ526+CB526+CD526+CF526+CH526+CJ526+CL526+CN526+CP526+CR526+CT526+CV526+CX526+CZ526+DB526+DD526+DF526+DH526+DJ526+DL526+DN526+DP526+DR526+DT526+DV526+DX526+DZ526+EB526+ED526+EF526+EH526+EJ526+EL526+EN526+EP526+ER526+ET526+EV526+EX526+EZ526+FB526+FD526+FF526+FH526+FJ526+FL526+FN526+FP526+FR526+FT526+FV526+FX526+FZ526+GB526+GD526+GF526</f>
        <v>0</v>
      </c>
      <c r="Q526" s="99">
        <f>P526-GO526</f>
        <v>0</v>
      </c>
      <c r="R526" s="102">
        <f>ROUNDUP(COUNTIF(T526:U526,"&gt; 0")/2,0)</f>
        <v>0</v>
      </c>
      <c r="S526" s="17" t="str">
        <f>IF(R526=0,"-",IF(R526-X526&gt;8,M526/(8+X526),M526/R526))</f>
        <v>-</v>
      </c>
      <c r="T526" s="102" t="str">
        <f>IFERROR(VLOOKUP(D526,'Ласт турнир'!A$2:C$129,2,FALSE),"")</f>
        <v/>
      </c>
      <c r="U526" s="14">
        <f>IFERROR(VLOOKUP(D526,'Ласт турнир'!A$2:C$129,3,FALSE),0)</f>
        <v>0</v>
      </c>
      <c r="V526" s="176"/>
      <c r="W526" s="177" t="str">
        <f>IF(GP526=0," ",IF(GP526-V526=0," ",GP526-V526))</f>
        <v xml:space="preserve"> </v>
      </c>
      <c r="X526" s="178"/>
    </row>
    <row r="527" spans="3:24" x14ac:dyDescent="0.25">
      <c r="C527" s="168">
        <f>C526+1</f>
        <v>446</v>
      </c>
      <c r="D527" s="3" t="s">
        <v>584</v>
      </c>
      <c r="E527" s="7">
        <v>3</v>
      </c>
      <c r="F527" s="26" t="s">
        <v>807</v>
      </c>
      <c r="G527" s="29" t="str">
        <f>TEXT(E527,"0,0") &amp; F527</f>
        <v>3,0</v>
      </c>
      <c r="H527" s="2">
        <f>IF(M527&gt;0,1,0)</f>
        <v>0</v>
      </c>
      <c r="I527" s="2">
        <f>IF(F527="",E527,E527+0.1)</f>
        <v>3</v>
      </c>
      <c r="J527" s="19"/>
      <c r="K527" s="18" t="str">
        <f>IF(M527 &gt; 0, K526+1, "n/a")</f>
        <v>n/a</v>
      </c>
      <c r="L527" s="11" t="str">
        <f t="shared" si="5"/>
        <v xml:space="preserve"> </v>
      </c>
      <c r="M527" s="27">
        <f>U527</f>
        <v>0</v>
      </c>
      <c r="N527" s="13">
        <f>M527-X527</f>
        <v>0</v>
      </c>
      <c r="O527" s="14" t="str">
        <f>IF(SUMIF(T527:U527,"&lt;0")&lt;&gt;0,SUMIF(T527:U527,"&lt;0")*(-1)," ")</f>
        <v xml:space="preserve"> </v>
      </c>
      <c r="P527" s="15">
        <f>AB527+AD527+AF527+AH527+AJ527+AL527+AN527+AP527+AR527+AT527+AV527+AX527+AZ527+BB527+BD527+BF527+BH527+BJ527+BL527+BN527+BP527+BR527+BT527+BV527+BX527+BZ527+CB527+CD527+CF527+CH527+CJ527+CL527+CN527+CP527+CR527+CT527+CV527+CX527+CZ527+DB527+DD527+DF527+DH527+DJ527+DL527+DN527+DP527+DR527+DT527+DV527+DX527+DZ527+EB527+ED527+EF527+EH527+EJ527+EL527+EN527+EP527+ER527+ET527+EV527+EX527+EZ527+FB527+FD527+FF527+FH527+FJ527+FL527+FN527+FP527+FR527+FT527+FV527+FX527+FZ527+GB527+GD527+GF527</f>
        <v>0</v>
      </c>
      <c r="Q527" s="99">
        <f>P527-GO527</f>
        <v>0</v>
      </c>
      <c r="R527" s="102">
        <f>ROUNDUP(COUNTIF(T527:U527,"&gt; 0")/2,0)</f>
        <v>0</v>
      </c>
      <c r="S527" s="17" t="str">
        <f>IF(R527=0,"-",IF(R527-X527&gt;8,M527/(8+X527),M527/R527))</f>
        <v>-</v>
      </c>
      <c r="T527" s="102" t="str">
        <f>IFERROR(VLOOKUP(D527,'Ласт турнир'!A$2:C$129,2,FALSE),"")</f>
        <v/>
      </c>
      <c r="U527" s="14">
        <f>IFERROR(VLOOKUP(D527,'Ласт турнир'!A$2:C$129,3,FALSE),0)</f>
        <v>0</v>
      </c>
      <c r="V527" s="176"/>
      <c r="W527" s="177" t="str">
        <f>IF(GP527=0," ",IF(GP527-V527=0," ",GP527-V527))</f>
        <v xml:space="preserve"> </v>
      </c>
      <c r="X527" s="178"/>
    </row>
    <row r="528" spans="3:24" x14ac:dyDescent="0.25">
      <c r="C528" s="168">
        <f>C527+1</f>
        <v>447</v>
      </c>
      <c r="D528" s="3" t="s">
        <v>354</v>
      </c>
      <c r="E528" s="7">
        <v>3</v>
      </c>
      <c r="F528" s="26" t="s">
        <v>807</v>
      </c>
      <c r="G528" s="29" t="str">
        <f>TEXT(E528,"0,0") &amp; F528</f>
        <v>3,0</v>
      </c>
      <c r="H528" s="2">
        <f>IF(M528&gt;0,1,0)</f>
        <v>0</v>
      </c>
      <c r="I528" s="2">
        <f>IF(F528="",E528,E528+0.1)</f>
        <v>3</v>
      </c>
      <c r="J528" s="19"/>
      <c r="K528" s="18" t="str">
        <f>IF(M528 &gt; 0, K527+1, "n/a")</f>
        <v>n/a</v>
      </c>
      <c r="L528" s="11" t="str">
        <f t="shared" si="5"/>
        <v xml:space="preserve"> </v>
      </c>
      <c r="M528" s="27">
        <f>U528</f>
        <v>0</v>
      </c>
      <c r="N528" s="13">
        <f>M528-X528</f>
        <v>0</v>
      </c>
      <c r="O528" s="14" t="str">
        <f>IF(SUMIF(T528:U528,"&lt;0")&lt;&gt;0,SUMIF(T528:U528,"&lt;0")*(-1)," ")</f>
        <v xml:space="preserve"> </v>
      </c>
      <c r="P528" s="15">
        <f>AB528+AD528+AF528+AH528+AJ528+AL528+AN528+AP528+AR528+AT528+AV528+AX528+AZ528+BB528+BD528+BF528+BH528+BJ528+BL528+BN528+BP528+BR528+BT528+BV528+BX528+BZ528+CB528+CD528+CF528+CH528+CJ528+CL528+CN528+CP528+CR528+CT528+CV528+CX528+CZ528+DB528+DD528+DF528+DH528+DJ528+DL528+DN528+DP528+DR528+DT528+DV528+DX528+DZ528+EB528+ED528+EF528+EH528+EJ528+EL528+EN528+EP528+ER528+ET528+EV528+EX528+EZ528+FB528+FD528+FF528+FH528+FJ528+FL528+FN528+FP528+FR528+FT528+FV528+FX528+FZ528+GB528+GD528+GF528</f>
        <v>0</v>
      </c>
      <c r="Q528" s="99">
        <f>P528-GO528</f>
        <v>0</v>
      </c>
      <c r="R528" s="102">
        <f>ROUNDUP(COUNTIF(T528:U528,"&gt; 0")/2,0)</f>
        <v>0</v>
      </c>
      <c r="S528" s="17" t="str">
        <f>IF(R528=0,"-",IF(R528-X528&gt;8,M528/(8+X528),M528/R528))</f>
        <v>-</v>
      </c>
      <c r="T528" s="102" t="str">
        <f>IFERROR(VLOOKUP(D528,'Ласт турнир'!A$2:C$129,2,FALSE),"")</f>
        <v/>
      </c>
      <c r="U528" s="14">
        <f>IFERROR(VLOOKUP(D528,'Ласт турнир'!A$2:C$129,3,FALSE),0)</f>
        <v>0</v>
      </c>
      <c r="V528" s="176"/>
      <c r="W528" s="177" t="str">
        <f>IF(GP528=0," ",IF(GP528-V528=0," ",GP528-V528))</f>
        <v xml:space="preserve"> </v>
      </c>
      <c r="X528" s="178"/>
    </row>
    <row r="529" spans="3:24" x14ac:dyDescent="0.25">
      <c r="C529" s="168">
        <f>C528+1</f>
        <v>448</v>
      </c>
      <c r="D529" s="3" t="s">
        <v>585</v>
      </c>
      <c r="E529" s="7">
        <v>3</v>
      </c>
      <c r="F529" s="26" t="s">
        <v>807</v>
      </c>
      <c r="G529" s="29" t="str">
        <f>TEXT(E529,"0,0") &amp; F529</f>
        <v>3,0</v>
      </c>
      <c r="H529" s="2">
        <f>IF(M529&gt;0,1,0)</f>
        <v>0</v>
      </c>
      <c r="I529" s="2">
        <f>IF(F529="",E529,E529+0.1)</f>
        <v>3</v>
      </c>
      <c r="J529" s="19"/>
      <c r="K529" s="18" t="str">
        <f>IF(M529 &gt; 0, K528+1, "n/a")</f>
        <v>n/a</v>
      </c>
      <c r="L529" s="11" t="str">
        <f t="shared" si="5"/>
        <v xml:space="preserve"> </v>
      </c>
      <c r="M529" s="27">
        <f>U529</f>
        <v>0</v>
      </c>
      <c r="N529" s="13">
        <f>M529-X529</f>
        <v>0</v>
      </c>
      <c r="O529" s="14" t="str">
        <f>IF(SUMIF(T529:U529,"&lt;0")&lt;&gt;0,SUMIF(T529:U529,"&lt;0")*(-1)," ")</f>
        <v xml:space="preserve"> </v>
      </c>
      <c r="P529" s="15">
        <f>AB529+AD529+AF529+AH529+AJ529+AL529+AN529+AP529+AR529+AT529+AV529+AX529+AZ529+BB529+BD529+BF529+BH529+BJ529+BL529+BN529+BP529+BR529+BT529+BV529+BX529+BZ529+CB529+CD529+CF529+CH529+CJ529+CL529+CN529+CP529+CR529+CT529+CV529+CX529+CZ529+DB529+DD529+DF529+DH529+DJ529+DL529+DN529+DP529+DR529+DT529+DV529+DX529+DZ529+EB529+ED529+EF529+EH529+EJ529+EL529+EN529+EP529+ER529+ET529+EV529+EX529+EZ529+FB529+FD529+FF529+FH529+FJ529+FL529+FN529+FP529+FR529+FT529+FV529+FX529+FZ529+GB529+GD529+GF529</f>
        <v>0</v>
      </c>
      <c r="Q529" s="99">
        <f>P529-GO529</f>
        <v>0</v>
      </c>
      <c r="R529" s="102">
        <f>ROUNDUP(COUNTIF(T529:U529,"&gt; 0")/2,0)</f>
        <v>0</v>
      </c>
      <c r="S529" s="17" t="str">
        <f>IF(R529=0,"-",IF(R529-X529&gt;8,M529/(8+X529),M529/R529))</f>
        <v>-</v>
      </c>
      <c r="T529" s="102" t="str">
        <f>IFERROR(VLOOKUP(D529,'Ласт турнир'!A$2:C$129,2,FALSE),"")</f>
        <v/>
      </c>
      <c r="U529" s="14">
        <f>IFERROR(VLOOKUP(D529,'Ласт турнир'!A$2:C$129,3,FALSE),0)</f>
        <v>0</v>
      </c>
      <c r="V529" s="176"/>
      <c r="W529" s="177" t="str">
        <f>IF(GP529=0," ",IF(GP529-V529=0," ",GP529-V529))</f>
        <v xml:space="preserve"> </v>
      </c>
      <c r="X529" s="178"/>
    </row>
    <row r="530" spans="3:24" x14ac:dyDescent="0.25">
      <c r="C530" s="168">
        <f>C529+1</f>
        <v>449</v>
      </c>
      <c r="D530" s="3" t="s">
        <v>490</v>
      </c>
      <c r="E530" s="7">
        <v>3</v>
      </c>
      <c r="F530" s="26" t="s">
        <v>807</v>
      </c>
      <c r="G530" s="29" t="str">
        <f>TEXT(E530,"0,0") &amp; F530</f>
        <v>3,0</v>
      </c>
      <c r="H530" s="2">
        <f>IF(M530&gt;0,1,0)</f>
        <v>0</v>
      </c>
      <c r="I530" s="2">
        <f>IF(F530="",E530,E530+0.1)</f>
        <v>3</v>
      </c>
      <c r="J530" s="19"/>
      <c r="K530" s="18" t="str">
        <f>IF(M530 &gt; 0, K529+1, "n/a")</f>
        <v>n/a</v>
      </c>
      <c r="L530" s="11" t="str">
        <f t="shared" si="5"/>
        <v xml:space="preserve"> </v>
      </c>
      <c r="M530" s="27">
        <f>U530</f>
        <v>0</v>
      </c>
      <c r="N530" s="13">
        <f>M530-X530</f>
        <v>0</v>
      </c>
      <c r="O530" s="14" t="str">
        <f>IF(SUMIF(T530:U530,"&lt;0")&lt;&gt;0,SUMIF(T530:U530,"&lt;0")*(-1)," ")</f>
        <v xml:space="preserve"> </v>
      </c>
      <c r="P530" s="15">
        <f>AB530+AD530+AF530+AH530+AJ530+AL530+AN530+AP530+AR530+AT530+AV530+AX530+AZ530+BB530+BD530+BF530+BH530+BJ530+BL530+BN530+BP530+BR530+BT530+BV530+BX530+BZ530+CB530+CD530+CF530+CH530+CJ530+CL530+CN530+CP530+CR530+CT530+CV530+CX530+CZ530+DB530+DD530+DF530+DH530+DJ530+DL530+DN530+DP530+DR530+DT530+DV530+DX530+DZ530+EB530+ED530+EF530+EH530+EJ530+EL530+EN530+EP530+ER530+ET530+EV530+EX530+EZ530+FB530+FD530+FF530+FH530+FJ530+FL530+FN530+FP530+FR530+FT530+FV530+FX530+FZ530+GB530+GD530+GF530</f>
        <v>0</v>
      </c>
      <c r="Q530" s="99">
        <f>P530-GO530</f>
        <v>0</v>
      </c>
      <c r="R530" s="102">
        <f>ROUNDUP(COUNTIF(T530:U530,"&gt; 0")/2,0)</f>
        <v>0</v>
      </c>
      <c r="S530" s="17" t="str">
        <f>IF(R530=0,"-",IF(R530-X530&gt;8,M530/(8+X530),M530/R530))</f>
        <v>-</v>
      </c>
      <c r="T530" s="102" t="str">
        <f>IFERROR(VLOOKUP(D530,'Ласт турнир'!A$2:C$129,2,FALSE),"")</f>
        <v/>
      </c>
      <c r="U530" s="14">
        <f>IFERROR(VLOOKUP(D530,'Ласт турнир'!A$2:C$129,3,FALSE),0)</f>
        <v>0</v>
      </c>
      <c r="V530" s="176"/>
      <c r="W530" s="177" t="str">
        <f>IF(GP530=0," ",IF(GP530-V530=0," ",GP530-V530))</f>
        <v xml:space="preserve"> </v>
      </c>
      <c r="X530" s="178"/>
    </row>
    <row r="531" spans="3:24" x14ac:dyDescent="0.25">
      <c r="C531" s="168">
        <f>C530+1</f>
        <v>450</v>
      </c>
      <c r="D531" s="3" t="s">
        <v>586</v>
      </c>
      <c r="E531" s="7">
        <v>3</v>
      </c>
      <c r="F531" s="26" t="s">
        <v>807</v>
      </c>
      <c r="G531" s="29" t="str">
        <f>TEXT(E531,"0,0") &amp; F531</f>
        <v>3,0</v>
      </c>
      <c r="H531" s="2">
        <f>IF(M531&gt;0,1,0)</f>
        <v>0</v>
      </c>
      <c r="I531" s="2">
        <f>IF(F531="",E531,E531+0.1)</f>
        <v>3</v>
      </c>
      <c r="J531" s="19"/>
      <c r="K531" s="18" t="str">
        <f>IF(M531 &gt; 0, K530+1, "n/a")</f>
        <v>n/a</v>
      </c>
      <c r="L531" s="11" t="str">
        <f t="shared" si="5"/>
        <v xml:space="preserve"> </v>
      </c>
      <c r="M531" s="27">
        <f>U531</f>
        <v>0</v>
      </c>
      <c r="N531" s="13">
        <f>M531-X531</f>
        <v>0</v>
      </c>
      <c r="O531" s="14" t="str">
        <f>IF(SUMIF(T531:U531,"&lt;0")&lt;&gt;0,SUMIF(T531:U531,"&lt;0")*(-1)," ")</f>
        <v xml:space="preserve"> </v>
      </c>
      <c r="P531" s="15">
        <f>AB531+AD531+AF531+AH531+AJ531+AL531+AN531+AP531+AR531+AT531+AV531+AX531+AZ531+BB531+BD531+BF531+BH531+BJ531+BL531+BN531+BP531+BR531+BT531+BV531+BX531+BZ531+CB531+CD531+CF531+CH531+CJ531+CL531+CN531+CP531+CR531+CT531+CV531+CX531+CZ531+DB531+DD531+DF531+DH531+DJ531+DL531+DN531+DP531+DR531+DT531+DV531+DX531+DZ531+EB531+ED531+EF531+EH531+EJ531+EL531+EN531+EP531+ER531+ET531+EV531+EX531+EZ531+FB531+FD531+FF531+FH531+FJ531+FL531+FN531+FP531+FR531+FT531+FV531+FX531+FZ531+GB531+GD531+GF531</f>
        <v>0</v>
      </c>
      <c r="Q531" s="99">
        <f>P531-GO531</f>
        <v>0</v>
      </c>
      <c r="R531" s="102">
        <f>ROUNDUP(COUNTIF(T531:U531,"&gt; 0")/2,0)</f>
        <v>0</v>
      </c>
      <c r="S531" s="17" t="str">
        <f>IF(R531=0,"-",IF(R531-X531&gt;8,M531/(8+X531),M531/R531))</f>
        <v>-</v>
      </c>
      <c r="T531" s="102" t="str">
        <f>IFERROR(VLOOKUP(D531,'Ласт турнир'!A$2:C$129,2,FALSE),"")</f>
        <v/>
      </c>
      <c r="U531" s="14">
        <f>IFERROR(VLOOKUP(D531,'Ласт турнир'!A$2:C$129,3,FALSE),0)</f>
        <v>0</v>
      </c>
      <c r="V531" s="176"/>
      <c r="W531" s="177" t="str">
        <f>IF(GP531=0," ",IF(GP531-V531=0," ",GP531-V531))</f>
        <v xml:space="preserve"> </v>
      </c>
      <c r="X531" s="178"/>
    </row>
    <row r="532" spans="3:24" x14ac:dyDescent="0.25">
      <c r="C532" s="168">
        <f>C531+1</f>
        <v>451</v>
      </c>
      <c r="D532" s="3" t="s">
        <v>587</v>
      </c>
      <c r="E532" s="7">
        <v>3</v>
      </c>
      <c r="F532" s="26" t="s">
        <v>807</v>
      </c>
      <c r="G532" s="29" t="str">
        <f>TEXT(E532,"0,0") &amp; F532</f>
        <v>3,0</v>
      </c>
      <c r="H532" s="2">
        <f>IF(M532&gt;0,1,0)</f>
        <v>0</v>
      </c>
      <c r="I532" s="2">
        <f>IF(F532="",E532,E532+0.1)</f>
        <v>3</v>
      </c>
      <c r="J532" s="19"/>
      <c r="K532" s="18" t="str">
        <f>IF(M532 &gt; 0, K531+1, "n/a")</f>
        <v>n/a</v>
      </c>
      <c r="L532" s="11" t="str">
        <f t="shared" si="5"/>
        <v xml:space="preserve"> </v>
      </c>
      <c r="M532" s="27">
        <f>U532</f>
        <v>0</v>
      </c>
      <c r="N532" s="13">
        <f>M532-X532</f>
        <v>0</v>
      </c>
      <c r="O532" s="14" t="str">
        <f>IF(SUMIF(T532:U532,"&lt;0")&lt;&gt;0,SUMIF(T532:U532,"&lt;0")*(-1)," ")</f>
        <v xml:space="preserve"> </v>
      </c>
      <c r="P532" s="15">
        <f>AB532+AD532+AF532+AH532+AJ532+AL532+AN532+AP532+AR532+AT532+AV532+AX532+AZ532+BB532+BD532+BF532+BH532+BJ532+BL532+BN532+BP532+BR532+BT532+BV532+BX532+BZ532+CB532+CD532+CF532+CH532+CJ532+CL532+CN532+CP532+CR532+CT532+CV532+CX532+CZ532+DB532+DD532+DF532+DH532+DJ532+DL532+DN532+DP532+DR532+DT532+DV532+DX532+DZ532+EB532+ED532+EF532+EH532+EJ532+EL532+EN532+EP532+ER532+ET532+EV532+EX532+EZ532+FB532+FD532+FF532+FH532+FJ532+FL532+FN532+FP532+FR532+FT532+FV532+FX532+FZ532+GB532+GD532+GF532</f>
        <v>0</v>
      </c>
      <c r="Q532" s="99">
        <f>P532-GO532</f>
        <v>0</v>
      </c>
      <c r="R532" s="102">
        <f>ROUNDUP(COUNTIF(T532:U532,"&gt; 0")/2,0)</f>
        <v>0</v>
      </c>
      <c r="S532" s="17" t="str">
        <f>IF(R532=0,"-",IF(R532-X532&gt;8,M532/(8+X532),M532/R532))</f>
        <v>-</v>
      </c>
      <c r="T532" s="102" t="str">
        <f>IFERROR(VLOOKUP(D532,'Ласт турнир'!A$2:C$129,2,FALSE),"")</f>
        <v/>
      </c>
      <c r="U532" s="14">
        <f>IFERROR(VLOOKUP(D532,'Ласт турнир'!A$2:C$129,3,FALSE),0)</f>
        <v>0</v>
      </c>
      <c r="V532" s="176"/>
      <c r="W532" s="177" t="str">
        <f>IF(GP532=0," ",IF(GP532-V532=0," ",GP532-V532))</f>
        <v xml:space="preserve"> </v>
      </c>
      <c r="X532" s="178"/>
    </row>
    <row r="533" spans="3:24" x14ac:dyDescent="0.25">
      <c r="C533" s="168">
        <f>C532+1</f>
        <v>452</v>
      </c>
      <c r="D533" s="3" t="s">
        <v>588</v>
      </c>
      <c r="E533" s="7">
        <v>3</v>
      </c>
      <c r="F533" s="26" t="s">
        <v>807</v>
      </c>
      <c r="G533" s="29" t="str">
        <f>TEXT(E533,"0,0") &amp; F533</f>
        <v>3,0</v>
      </c>
      <c r="H533" s="2">
        <f>IF(M533&gt;0,1,0)</f>
        <v>0</v>
      </c>
      <c r="I533" s="2">
        <f>IF(F533="",E533,E533+0.1)</f>
        <v>3</v>
      </c>
      <c r="J533" s="19"/>
      <c r="K533" s="18" t="str">
        <f>IF(M533 &gt; 0, K532+1, "n/a")</f>
        <v>n/a</v>
      </c>
      <c r="L533" s="11" t="str">
        <f t="shared" si="5"/>
        <v xml:space="preserve"> </v>
      </c>
      <c r="M533" s="27">
        <f>U533</f>
        <v>0</v>
      </c>
      <c r="N533" s="13">
        <f>M533-X533</f>
        <v>0</v>
      </c>
      <c r="O533" s="14" t="str">
        <f>IF(SUMIF(T533:U533,"&lt;0")&lt;&gt;0,SUMIF(T533:U533,"&lt;0")*(-1)," ")</f>
        <v xml:space="preserve"> </v>
      </c>
      <c r="P533" s="15">
        <f>AB533+AD533+AF533+AH533+AJ533+AL533+AN533+AP533+AR533+AT533+AV533+AX533+AZ533+BB533+BD533+BF533+BH533+BJ533+BL533+BN533+BP533+BR533+BT533+BV533+BX533+BZ533+CB533+CD533+CF533+CH533+CJ533+CL533+CN533+CP533+CR533+CT533+CV533+CX533+CZ533+DB533+DD533+DF533+DH533+DJ533+DL533+DN533+DP533+DR533+DT533+DV533+DX533+DZ533+EB533+ED533+EF533+EH533+EJ533+EL533+EN533+EP533+ER533+ET533+EV533+EX533+EZ533+FB533+FD533+FF533+FH533+FJ533+FL533+FN533+FP533+FR533+FT533+FV533+FX533+FZ533+GB533+GD533+GF533</f>
        <v>0</v>
      </c>
      <c r="Q533" s="99">
        <f>P533-GO533</f>
        <v>0</v>
      </c>
      <c r="R533" s="102">
        <f>ROUNDUP(COUNTIF(T533:U533,"&gt; 0")/2,0)</f>
        <v>0</v>
      </c>
      <c r="S533" s="17" t="str">
        <f>IF(R533=0,"-",IF(R533-X533&gt;8,M533/(8+X533),M533/R533))</f>
        <v>-</v>
      </c>
      <c r="T533" s="102" t="str">
        <f>IFERROR(VLOOKUP(D533,'Ласт турнир'!A$2:C$129,2,FALSE),"")</f>
        <v/>
      </c>
      <c r="U533" s="14">
        <f>IFERROR(VLOOKUP(D533,'Ласт турнир'!A$2:C$129,3,FALSE),0)</f>
        <v>0</v>
      </c>
      <c r="V533" s="176"/>
      <c r="W533" s="177" t="str">
        <f>IF(GP533=0," ",IF(GP533-V533=0," ",GP533-V533))</f>
        <v xml:space="preserve"> </v>
      </c>
      <c r="X533" s="178"/>
    </row>
    <row r="534" spans="3:24" x14ac:dyDescent="0.25">
      <c r="C534" s="168">
        <f>C533+1</f>
        <v>453</v>
      </c>
      <c r="D534" s="3" t="s">
        <v>589</v>
      </c>
      <c r="E534" s="7">
        <v>3</v>
      </c>
      <c r="F534" s="26" t="s">
        <v>807</v>
      </c>
      <c r="G534" s="29" t="str">
        <f>TEXT(E534,"0,0") &amp; F534</f>
        <v>3,0</v>
      </c>
      <c r="H534" s="2">
        <f>IF(M534&gt;0,1,0)</f>
        <v>0</v>
      </c>
      <c r="I534" s="2">
        <f>IF(F534="",E534,E534+0.1)</f>
        <v>3</v>
      </c>
      <c r="J534" s="19"/>
      <c r="K534" s="18" t="str">
        <f>IF(M534 &gt; 0, K533+1, "n/a")</f>
        <v>n/a</v>
      </c>
      <c r="L534" s="11" t="str">
        <f t="shared" si="5"/>
        <v xml:space="preserve"> </v>
      </c>
      <c r="M534" s="27">
        <f>U534</f>
        <v>0</v>
      </c>
      <c r="N534" s="13">
        <f>M534-X534</f>
        <v>0</v>
      </c>
      <c r="O534" s="14" t="str">
        <f>IF(SUMIF(T534:U534,"&lt;0")&lt;&gt;0,SUMIF(T534:U534,"&lt;0")*(-1)," ")</f>
        <v xml:space="preserve"> </v>
      </c>
      <c r="P534" s="15">
        <f>AB534+AD534+AF534+AH534+AJ534+AL534+AN534+AP534+AR534+AT534+AV534+AX534+AZ534+BB534+BD534+BF534+BH534+BJ534+BL534+BN534+BP534+BR534+BT534+BV534+BX534+BZ534+CB534+CD534+CF534+CH534+CJ534+CL534+CN534+CP534+CR534+CT534+CV534+CX534+CZ534+DB534+DD534+DF534+DH534+DJ534+DL534+DN534+DP534+DR534+DT534+DV534+DX534+DZ534+EB534+ED534+EF534+EH534+EJ534+EL534+EN534+EP534+ER534+ET534+EV534+EX534+EZ534+FB534+FD534+FF534+FH534+FJ534+FL534+FN534+FP534+FR534+FT534+FV534+FX534+FZ534+GB534+GD534+GF534</f>
        <v>0</v>
      </c>
      <c r="Q534" s="99">
        <f>P534-GO534</f>
        <v>0</v>
      </c>
      <c r="R534" s="102">
        <f>ROUNDUP(COUNTIF(T534:U534,"&gt; 0")/2,0)</f>
        <v>0</v>
      </c>
      <c r="S534" s="17" t="str">
        <f>IF(R534=0,"-",IF(R534-X534&gt;8,M534/(8+X534),M534/R534))</f>
        <v>-</v>
      </c>
      <c r="T534" s="102" t="str">
        <f>IFERROR(VLOOKUP(D534,'Ласт турнир'!A$2:C$129,2,FALSE),"")</f>
        <v/>
      </c>
      <c r="U534" s="14">
        <f>IFERROR(VLOOKUP(D534,'Ласт турнир'!A$2:C$129,3,FALSE),0)</f>
        <v>0</v>
      </c>
      <c r="V534" s="176"/>
      <c r="W534" s="177" t="str">
        <f>IF(GP534=0," ",IF(GP534-V534=0," ",GP534-V534))</f>
        <v xml:space="preserve"> </v>
      </c>
      <c r="X534" s="178"/>
    </row>
    <row r="535" spans="3:24" x14ac:dyDescent="0.25">
      <c r="C535" s="168">
        <f>C534+1</f>
        <v>454</v>
      </c>
      <c r="D535" s="3" t="s">
        <v>379</v>
      </c>
      <c r="E535" s="7">
        <v>3</v>
      </c>
      <c r="F535" s="26" t="s">
        <v>807</v>
      </c>
      <c r="G535" s="29" t="str">
        <f>TEXT(E535,"0,0") &amp; F535</f>
        <v>3,0</v>
      </c>
      <c r="H535" s="2">
        <f>IF(M535&gt;0,1,0)</f>
        <v>0</v>
      </c>
      <c r="I535" s="2">
        <f>IF(F535="",E535,E535+0.1)</f>
        <v>3</v>
      </c>
      <c r="J535" s="19"/>
      <c r="K535" s="18" t="str">
        <f>IF(M535 &gt; 0, K534+1, "n/a")</f>
        <v>n/a</v>
      </c>
      <c r="L535" s="11" t="str">
        <f t="shared" si="5"/>
        <v xml:space="preserve"> </v>
      </c>
      <c r="M535" s="27">
        <f>U535</f>
        <v>0</v>
      </c>
      <c r="N535" s="13">
        <f>M535-X535</f>
        <v>0</v>
      </c>
      <c r="O535" s="14" t="str">
        <f>IF(SUMIF(T535:U535,"&lt;0")&lt;&gt;0,SUMIF(T535:U535,"&lt;0")*(-1)," ")</f>
        <v xml:space="preserve"> </v>
      </c>
      <c r="P535" s="15">
        <f>AB535+AD535+AF535+AH535+AJ535+AL535+AN535+AP535+AR535+AT535+AV535+AX535+AZ535+BB535+BD535+BF535+BH535+BJ535+BL535+BN535+BP535+BR535+BT535+BV535+BX535+BZ535+CB535+CD535+CF535+CH535+CJ535+CL535+CN535+CP535+CR535+CT535+CV535+CX535+CZ535+DB535+DD535+DF535+DH535+DJ535+DL535+DN535+DP535+DR535+DT535+DV535+DX535+DZ535+EB535+ED535+EF535+EH535+EJ535+EL535+EN535+EP535+ER535+ET535+EV535+EX535+EZ535+FB535+FD535+FF535+FH535+FJ535+FL535+FN535+FP535+FR535+FT535+FV535+FX535+FZ535+GB535+GD535+GF535</f>
        <v>0</v>
      </c>
      <c r="Q535" s="99">
        <f>P535-GO535</f>
        <v>0</v>
      </c>
      <c r="R535" s="102">
        <f>ROUNDUP(COUNTIF(T535:U535,"&gt; 0")/2,0)</f>
        <v>0</v>
      </c>
      <c r="S535" s="17" t="str">
        <f>IF(R535=0,"-",IF(R535-X535&gt;8,M535/(8+X535),M535/R535))</f>
        <v>-</v>
      </c>
      <c r="T535" s="102" t="str">
        <f>IFERROR(VLOOKUP(D535,'Ласт турнир'!A$2:C$129,2,FALSE),"")</f>
        <v/>
      </c>
      <c r="U535" s="14">
        <f>IFERROR(VLOOKUP(D535,'Ласт турнир'!A$2:C$129,3,FALSE),0)</f>
        <v>0</v>
      </c>
      <c r="V535" s="176"/>
      <c r="W535" s="177" t="str">
        <f>IF(GP535=0," ",IF(GP535-V535=0," ",GP535-V535))</f>
        <v xml:space="preserve"> </v>
      </c>
      <c r="X535" s="178"/>
    </row>
    <row r="536" spans="3:24" x14ac:dyDescent="0.25">
      <c r="C536" s="168">
        <f>C535+1</f>
        <v>455</v>
      </c>
      <c r="D536" s="3" t="s">
        <v>590</v>
      </c>
      <c r="E536" s="7">
        <v>3</v>
      </c>
      <c r="F536" s="26" t="s">
        <v>807</v>
      </c>
      <c r="G536" s="29" t="str">
        <f>TEXT(E536,"0,0") &amp; F536</f>
        <v>3,0</v>
      </c>
      <c r="H536" s="2">
        <f>IF(M536&gt;0,1,0)</f>
        <v>0</v>
      </c>
      <c r="I536" s="2">
        <f>IF(F536="",E536,E536+0.1)</f>
        <v>3</v>
      </c>
      <c r="J536" s="19"/>
      <c r="K536" s="18" t="str">
        <f>IF(M536 &gt; 0, K535+1, "n/a")</f>
        <v>n/a</v>
      </c>
      <c r="L536" s="11" t="str">
        <f t="shared" si="5"/>
        <v xml:space="preserve"> </v>
      </c>
      <c r="M536" s="27">
        <f>U536</f>
        <v>0</v>
      </c>
      <c r="N536" s="13">
        <f>M536-X536</f>
        <v>0</v>
      </c>
      <c r="O536" s="14" t="str">
        <f>IF(SUMIF(T536:U536,"&lt;0")&lt;&gt;0,SUMIF(T536:U536,"&lt;0")*(-1)," ")</f>
        <v xml:space="preserve"> </v>
      </c>
      <c r="P536" s="15">
        <f>AB536+AD536+AF536+AH536+AJ536+AL536+AN536+AP536+AR536+AT536+AV536+AX536+AZ536+BB536+BD536+BF536+BH536+BJ536+BL536+BN536+BP536+BR536+BT536+BV536+BX536+BZ536+CB536+CD536+CF536+CH536+CJ536+CL536+CN536+CP536+CR536+CT536+CV536+CX536+CZ536+DB536+DD536+DF536+DH536+DJ536+DL536+DN536+DP536+DR536+DT536+DV536+DX536+DZ536+EB536+ED536+EF536+EH536+EJ536+EL536+EN536+EP536+ER536+ET536+EV536+EX536+EZ536+FB536+FD536+FF536+FH536+FJ536+FL536+FN536+FP536+FR536+FT536+FV536+FX536+FZ536+GB536+GD536+GF536</f>
        <v>0</v>
      </c>
      <c r="Q536" s="99">
        <f>P536-GO536</f>
        <v>0</v>
      </c>
      <c r="R536" s="102">
        <f>ROUNDUP(COUNTIF(T536:U536,"&gt; 0")/2,0)</f>
        <v>0</v>
      </c>
      <c r="S536" s="17" t="str">
        <f>IF(R536=0,"-",IF(R536-X536&gt;8,M536/(8+X536),M536/R536))</f>
        <v>-</v>
      </c>
      <c r="T536" s="102" t="str">
        <f>IFERROR(VLOOKUP(D536,'Ласт турнир'!A$2:C$129,2,FALSE),"")</f>
        <v/>
      </c>
      <c r="U536" s="14">
        <f>IFERROR(VLOOKUP(D536,'Ласт турнир'!A$2:C$129,3,FALSE),0)</f>
        <v>0</v>
      </c>
      <c r="V536" s="176"/>
      <c r="W536" s="177" t="str">
        <f>IF(GP536=0," ",IF(GP536-V536=0," ",GP536-V536))</f>
        <v xml:space="preserve"> </v>
      </c>
      <c r="X536" s="178"/>
    </row>
    <row r="537" spans="3:24" x14ac:dyDescent="0.25">
      <c r="C537" s="168">
        <f>C536+1</f>
        <v>456</v>
      </c>
      <c r="D537" s="3" t="s">
        <v>591</v>
      </c>
      <c r="E537" s="7">
        <v>3</v>
      </c>
      <c r="F537" s="26" t="s">
        <v>807</v>
      </c>
      <c r="G537" s="29" t="str">
        <f>TEXT(E537,"0,0") &amp; F537</f>
        <v>3,0</v>
      </c>
      <c r="H537" s="2">
        <f>IF(M537&gt;0,1,0)</f>
        <v>0</v>
      </c>
      <c r="I537" s="2">
        <f>IF(F537="",E537,E537+0.1)</f>
        <v>3</v>
      </c>
      <c r="J537" s="19"/>
      <c r="K537" s="18" t="str">
        <f>IF(M537 &gt; 0, K536+1, "n/a")</f>
        <v>n/a</v>
      </c>
      <c r="L537" s="11" t="str">
        <f t="shared" si="5"/>
        <v xml:space="preserve"> </v>
      </c>
      <c r="M537" s="27">
        <f>U537</f>
        <v>0</v>
      </c>
      <c r="N537" s="13">
        <f>M537-X537</f>
        <v>0</v>
      </c>
      <c r="O537" s="14" t="str">
        <f>IF(SUMIF(T537:U537,"&lt;0")&lt;&gt;0,SUMIF(T537:U537,"&lt;0")*(-1)," ")</f>
        <v xml:space="preserve"> </v>
      </c>
      <c r="P537" s="15">
        <f>AB537+AD537+AF537+AH537+AJ537+AL537+AN537+AP537+AR537+AT537+AV537+AX537+AZ537+BB537+BD537+BF537+BH537+BJ537+BL537+BN537+BP537+BR537+BT537+BV537+BX537+BZ537+CB537+CD537+CF537+CH537+CJ537+CL537+CN537+CP537+CR537+CT537+CV537+CX537+CZ537+DB537+DD537+DF537+DH537+DJ537+DL537+DN537+DP537+DR537+DT537+DV537+DX537+DZ537+EB537+ED537+EF537+EH537+EJ537+EL537+EN537+EP537+ER537+ET537+EV537+EX537+EZ537+FB537+FD537+FF537+FH537+FJ537+FL537+FN537+FP537+FR537+FT537+FV537+FX537+FZ537+GB537+GD537+GF537</f>
        <v>0</v>
      </c>
      <c r="Q537" s="99">
        <f>P537-GO537</f>
        <v>0</v>
      </c>
      <c r="R537" s="102">
        <f>ROUNDUP(COUNTIF(T537:U537,"&gt; 0")/2,0)</f>
        <v>0</v>
      </c>
      <c r="S537" s="17" t="str">
        <f>IF(R537=0,"-",IF(R537-X537&gt;8,M537/(8+X537),M537/R537))</f>
        <v>-</v>
      </c>
      <c r="T537" s="102" t="str">
        <f>IFERROR(VLOOKUP(D537,'Ласт турнир'!A$2:C$129,2,FALSE),"")</f>
        <v/>
      </c>
      <c r="U537" s="14">
        <f>IFERROR(VLOOKUP(D537,'Ласт турнир'!A$2:C$129,3,FALSE),0)</f>
        <v>0</v>
      </c>
      <c r="V537" s="176"/>
      <c r="W537" s="177" t="str">
        <f>IF(GP537=0," ",IF(GP537-V537=0," ",GP537-V537))</f>
        <v xml:space="preserve"> </v>
      </c>
      <c r="X537" s="178"/>
    </row>
    <row r="538" spans="3:24" x14ac:dyDescent="0.25">
      <c r="C538" s="168">
        <f>C537+1</f>
        <v>457</v>
      </c>
      <c r="D538" s="3" t="s">
        <v>349</v>
      </c>
      <c r="E538" s="7">
        <v>3</v>
      </c>
      <c r="F538" s="26" t="s">
        <v>807</v>
      </c>
      <c r="G538" s="29" t="str">
        <f>TEXT(E538,"0,0") &amp; F538</f>
        <v>3,0</v>
      </c>
      <c r="H538" s="2">
        <f>IF(M538&gt;0,1,0)</f>
        <v>0</v>
      </c>
      <c r="I538" s="2">
        <f>IF(F538="",E538,E538+0.1)</f>
        <v>3</v>
      </c>
      <c r="J538" s="19"/>
      <c r="K538" s="18" t="str">
        <f>IF(M538 &gt; 0, K537+1, "n/a")</f>
        <v>n/a</v>
      </c>
      <c r="L538" s="11" t="str">
        <f t="shared" si="5"/>
        <v xml:space="preserve"> </v>
      </c>
      <c r="M538" s="27">
        <f>U538</f>
        <v>0</v>
      </c>
      <c r="N538" s="13">
        <f>M538-X538</f>
        <v>0</v>
      </c>
      <c r="O538" s="14" t="str">
        <f>IF(SUMIF(T538:U538,"&lt;0")&lt;&gt;0,SUMIF(T538:U538,"&lt;0")*(-1)," ")</f>
        <v xml:space="preserve"> </v>
      </c>
      <c r="P538" s="15">
        <f>AB538+AD538+AF538+AH538+AJ538+AL538+AN538+AP538+AR538+AT538+AV538+AX538+AZ538+BB538+BD538+BF538+BH538+BJ538+BL538+BN538+BP538+BR538+BT538+BV538+BX538+BZ538+CB538+CD538+CF538+CH538+CJ538+CL538+CN538+CP538+CR538+CT538+CV538+CX538+CZ538+DB538+DD538+DF538+DH538+DJ538+DL538+DN538+DP538+DR538+DT538+DV538+DX538+DZ538+EB538+ED538+EF538+EH538+EJ538+EL538+EN538+EP538+ER538+ET538+EV538+EX538+EZ538+FB538+FD538+FF538+FH538+FJ538+FL538+FN538+FP538+FR538+FT538+FV538+FX538+FZ538+GB538+GD538+GF538</f>
        <v>0</v>
      </c>
      <c r="Q538" s="99">
        <f>P538-GO538</f>
        <v>0</v>
      </c>
      <c r="R538" s="102">
        <f>ROUNDUP(COUNTIF(T538:U538,"&gt; 0")/2,0)</f>
        <v>0</v>
      </c>
      <c r="S538" s="17" t="str">
        <f>IF(R538=0,"-",IF(R538-X538&gt;8,M538/(8+X538),M538/R538))</f>
        <v>-</v>
      </c>
      <c r="T538" s="102" t="str">
        <f>IFERROR(VLOOKUP(D538,'Ласт турнир'!A$2:C$129,2,FALSE),"")</f>
        <v/>
      </c>
      <c r="U538" s="14">
        <f>IFERROR(VLOOKUP(D538,'Ласт турнир'!A$2:C$129,3,FALSE),0)</f>
        <v>0</v>
      </c>
      <c r="V538" s="176"/>
      <c r="W538" s="177" t="str">
        <f>IF(GP538=0," ",IF(GP538-V538=0," ",GP538-V538))</f>
        <v xml:space="preserve"> </v>
      </c>
      <c r="X538" s="178"/>
    </row>
    <row r="539" spans="3:24" x14ac:dyDescent="0.25">
      <c r="C539" s="168">
        <f>C538+1</f>
        <v>458</v>
      </c>
      <c r="D539" s="3" t="s">
        <v>592</v>
      </c>
      <c r="E539" s="7">
        <v>3</v>
      </c>
      <c r="F539" s="26" t="s">
        <v>807</v>
      </c>
      <c r="G539" s="29" t="str">
        <f>TEXT(E539,"0,0") &amp; F539</f>
        <v>3,0</v>
      </c>
      <c r="H539" s="2">
        <f>IF(M539&gt;0,1,0)</f>
        <v>0</v>
      </c>
      <c r="I539" s="2">
        <f>IF(F539="",E539,E539+0.1)</f>
        <v>3</v>
      </c>
      <c r="J539" s="19"/>
      <c r="K539" s="18" t="str">
        <f>IF(M539 &gt; 0, K538+1, "n/a")</f>
        <v>n/a</v>
      </c>
      <c r="L539" s="11" t="str">
        <f t="shared" si="5"/>
        <v xml:space="preserve"> </v>
      </c>
      <c r="M539" s="27">
        <f>U539</f>
        <v>0</v>
      </c>
      <c r="N539" s="13">
        <f>M539-X539</f>
        <v>0</v>
      </c>
      <c r="O539" s="14" t="str">
        <f>IF(SUMIF(T539:U539,"&lt;0")&lt;&gt;0,SUMIF(T539:U539,"&lt;0")*(-1)," ")</f>
        <v xml:space="preserve"> </v>
      </c>
      <c r="P539" s="15">
        <f>AB539+AD539+AF539+AH539+AJ539+AL539+AN539+AP539+AR539+AT539+AV539+AX539+AZ539+BB539+BD539+BF539+BH539+BJ539+BL539+BN539+BP539+BR539+BT539+BV539+BX539+BZ539+CB539+CD539+CF539+CH539+CJ539+CL539+CN539+CP539+CR539+CT539+CV539+CX539+CZ539+DB539+DD539+DF539+DH539+DJ539+DL539+DN539+DP539+DR539+DT539+DV539+DX539+DZ539+EB539+ED539+EF539+EH539+EJ539+EL539+EN539+EP539+ER539+ET539+EV539+EX539+EZ539+FB539+FD539+FF539+FH539+FJ539+FL539+FN539+FP539+FR539+FT539+FV539+FX539+FZ539+GB539+GD539+GF539</f>
        <v>0</v>
      </c>
      <c r="Q539" s="99">
        <f>P539-GO539</f>
        <v>0</v>
      </c>
      <c r="R539" s="102">
        <f>ROUNDUP(COUNTIF(T539:U539,"&gt; 0")/2,0)</f>
        <v>0</v>
      </c>
      <c r="S539" s="17" t="str">
        <f>IF(R539=0,"-",IF(R539-X539&gt;8,M539/(8+X539),M539/R539))</f>
        <v>-</v>
      </c>
      <c r="T539" s="102" t="str">
        <f>IFERROR(VLOOKUP(D539,'Ласт турнир'!A$2:C$129,2,FALSE),"")</f>
        <v/>
      </c>
      <c r="U539" s="14">
        <f>IFERROR(VLOOKUP(D539,'Ласт турнир'!A$2:C$129,3,FALSE),0)</f>
        <v>0</v>
      </c>
      <c r="V539" s="176"/>
      <c r="W539" s="177" t="str">
        <f>IF(GP539=0," ",IF(GP539-V539=0," ",GP539-V539))</f>
        <v xml:space="preserve"> </v>
      </c>
      <c r="X539" s="178"/>
    </row>
    <row r="540" spans="3:24" x14ac:dyDescent="0.25">
      <c r="C540" s="168">
        <f>C539+1</f>
        <v>459</v>
      </c>
      <c r="D540" s="3" t="s">
        <v>593</v>
      </c>
      <c r="E540" s="7">
        <v>3</v>
      </c>
      <c r="F540" s="26" t="s">
        <v>807</v>
      </c>
      <c r="G540" s="29" t="str">
        <f>TEXT(E540,"0,0") &amp; F540</f>
        <v>3,0</v>
      </c>
      <c r="H540" s="2">
        <f>IF(M540&gt;0,1,0)</f>
        <v>0</v>
      </c>
      <c r="I540" s="2">
        <f>IF(F540="",E540,E540+0.1)</f>
        <v>3</v>
      </c>
      <c r="J540" s="19"/>
      <c r="K540" s="18" t="str">
        <f>IF(M540 &gt; 0, K539+1, "n/a")</f>
        <v>n/a</v>
      </c>
      <c r="L540" s="11" t="str">
        <f t="shared" si="5"/>
        <v xml:space="preserve"> </v>
      </c>
      <c r="M540" s="27">
        <f>U540</f>
        <v>0</v>
      </c>
      <c r="N540" s="13">
        <f>M540-X540</f>
        <v>0</v>
      </c>
      <c r="O540" s="14" t="str">
        <f>IF(SUMIF(T540:U540,"&lt;0")&lt;&gt;0,SUMIF(T540:U540,"&lt;0")*(-1)," ")</f>
        <v xml:space="preserve"> </v>
      </c>
      <c r="P540" s="15">
        <f>AB540+AD540+AF540+AH540+AJ540+AL540+AN540+AP540+AR540+AT540+AV540+AX540+AZ540+BB540+BD540+BF540+BH540+BJ540+BL540+BN540+BP540+BR540+BT540+BV540+BX540+BZ540+CB540+CD540+CF540+CH540+CJ540+CL540+CN540+CP540+CR540+CT540+CV540+CX540+CZ540+DB540+DD540+DF540+DH540+DJ540+DL540+DN540+DP540+DR540+DT540+DV540+DX540+DZ540+EB540+ED540+EF540+EH540+EJ540+EL540+EN540+EP540+ER540+ET540+EV540+EX540+EZ540+FB540+FD540+FF540+FH540+FJ540+FL540+FN540+FP540+FR540+FT540+FV540+FX540+FZ540+GB540+GD540+GF540</f>
        <v>0</v>
      </c>
      <c r="Q540" s="99">
        <f>P540-GO540</f>
        <v>0</v>
      </c>
      <c r="R540" s="102">
        <f>ROUNDUP(COUNTIF(T540:U540,"&gt; 0")/2,0)</f>
        <v>0</v>
      </c>
      <c r="S540" s="17" t="str">
        <f>IF(R540=0,"-",IF(R540-X540&gt;8,M540/(8+X540),M540/R540))</f>
        <v>-</v>
      </c>
      <c r="T540" s="102" t="str">
        <f>IFERROR(VLOOKUP(D540,'Ласт турнир'!A$2:C$129,2,FALSE),"")</f>
        <v/>
      </c>
      <c r="U540" s="14">
        <f>IFERROR(VLOOKUP(D540,'Ласт турнир'!A$2:C$129,3,FALSE),0)</f>
        <v>0</v>
      </c>
      <c r="V540" s="176"/>
      <c r="W540" s="177" t="str">
        <f>IF(GP540=0," ",IF(GP540-V540=0," ",GP540-V540))</f>
        <v xml:space="preserve"> </v>
      </c>
      <c r="X540" s="178"/>
    </row>
    <row r="541" spans="3:24" x14ac:dyDescent="0.25">
      <c r="C541" s="168">
        <f>C540+1</f>
        <v>460</v>
      </c>
      <c r="D541" s="3" t="s">
        <v>594</v>
      </c>
      <c r="E541" s="7">
        <v>3</v>
      </c>
      <c r="F541" s="26" t="s">
        <v>807</v>
      </c>
      <c r="G541" s="29" t="str">
        <f>TEXT(E541,"0,0") &amp; F541</f>
        <v>3,0</v>
      </c>
      <c r="H541" s="2">
        <f>IF(M541&gt;0,1,0)</f>
        <v>0</v>
      </c>
      <c r="I541" s="2">
        <f>IF(F541="",E541,E541+0.1)</f>
        <v>3</v>
      </c>
      <c r="J541" s="19"/>
      <c r="K541" s="18" t="str">
        <f>IF(M541 &gt; 0, K540+1, "n/a")</f>
        <v>n/a</v>
      </c>
      <c r="L541" s="11" t="str">
        <f t="shared" si="5"/>
        <v xml:space="preserve"> </v>
      </c>
      <c r="M541" s="27">
        <f>U541</f>
        <v>0</v>
      </c>
      <c r="N541" s="13">
        <f>M541-X541</f>
        <v>0</v>
      </c>
      <c r="O541" s="14" t="str">
        <f>IF(SUMIF(T541:U541,"&lt;0")&lt;&gt;0,SUMIF(T541:U541,"&lt;0")*(-1)," ")</f>
        <v xml:space="preserve"> </v>
      </c>
      <c r="P541" s="15">
        <f>AB541+AD541+AF541+AH541+AJ541+AL541+AN541+AP541+AR541+AT541+AV541+AX541+AZ541+BB541+BD541+BF541+BH541+BJ541+BL541+BN541+BP541+BR541+BT541+BV541+BX541+BZ541+CB541+CD541+CF541+CH541+CJ541+CL541+CN541+CP541+CR541+CT541+CV541+CX541+CZ541+DB541+DD541+DF541+DH541+DJ541+DL541+DN541+DP541+DR541+DT541+DV541+DX541+DZ541+EB541+ED541+EF541+EH541+EJ541+EL541+EN541+EP541+ER541+ET541+EV541+EX541+EZ541+FB541+FD541+FF541+FH541+FJ541+FL541+FN541+FP541+FR541+FT541+FV541+FX541+FZ541+GB541+GD541+GF541</f>
        <v>0</v>
      </c>
      <c r="Q541" s="99">
        <f>P541-GO541</f>
        <v>0</v>
      </c>
      <c r="R541" s="102">
        <f>ROUNDUP(COUNTIF(T541:U541,"&gt; 0")/2,0)</f>
        <v>0</v>
      </c>
      <c r="S541" s="17" t="str">
        <f>IF(R541=0,"-",IF(R541-X541&gt;8,M541/(8+X541),M541/R541))</f>
        <v>-</v>
      </c>
      <c r="T541" s="102" t="str">
        <f>IFERROR(VLOOKUP(D541,'Ласт турнир'!A$2:C$129,2,FALSE),"")</f>
        <v/>
      </c>
      <c r="U541" s="14">
        <f>IFERROR(VLOOKUP(D541,'Ласт турнир'!A$2:C$129,3,FALSE),0)</f>
        <v>0</v>
      </c>
      <c r="V541" s="176"/>
      <c r="W541" s="177" t="str">
        <f>IF(GP541=0," ",IF(GP541-V541=0," ",GP541-V541))</f>
        <v xml:space="preserve"> </v>
      </c>
      <c r="X541" s="178"/>
    </row>
    <row r="542" spans="3:24" x14ac:dyDescent="0.25">
      <c r="C542" s="168">
        <f>C541+1</f>
        <v>461</v>
      </c>
      <c r="D542" s="3" t="s">
        <v>494</v>
      </c>
      <c r="E542" s="7">
        <v>3</v>
      </c>
      <c r="F542" s="26" t="s">
        <v>807</v>
      </c>
      <c r="G542" s="29" t="str">
        <f>TEXT(E542,"0,0") &amp; F542</f>
        <v>3,0</v>
      </c>
      <c r="H542" s="2">
        <f>IF(M542&gt;0,1,0)</f>
        <v>0</v>
      </c>
      <c r="I542" s="2">
        <f>IF(F542="",E542,E542+0.1)</f>
        <v>3</v>
      </c>
      <c r="J542" s="19"/>
      <c r="K542" s="18" t="str">
        <f>IF(M542 &gt; 0, K541+1, "n/a")</f>
        <v>n/a</v>
      </c>
      <c r="L542" s="11" t="str">
        <f t="shared" si="5"/>
        <v xml:space="preserve"> </v>
      </c>
      <c r="M542" s="27">
        <f>U542</f>
        <v>0</v>
      </c>
      <c r="N542" s="13">
        <f>M542-X542</f>
        <v>0</v>
      </c>
      <c r="O542" s="14" t="str">
        <f>IF(SUMIF(T542:U542,"&lt;0")&lt;&gt;0,SUMIF(T542:U542,"&lt;0")*(-1)," ")</f>
        <v xml:space="preserve"> </v>
      </c>
      <c r="P542" s="15">
        <f>AB542+AD542+AF542+AH542+AJ542+AL542+AN542+AP542+AR542+AT542+AV542+AX542+AZ542+BB542+BD542+BF542+BH542+BJ542+BL542+BN542+BP542+BR542+BT542+BV542+BX542+BZ542+CB542+CD542+CF542+CH542+CJ542+CL542+CN542+CP542+CR542+CT542+CV542+CX542+CZ542+DB542+DD542+DF542+DH542+DJ542+DL542+DN542+DP542+DR542+DT542+DV542+DX542+DZ542+EB542+ED542+EF542+EH542+EJ542+EL542+EN542+EP542+ER542+ET542+EV542+EX542+EZ542+FB542+FD542+FF542+FH542+FJ542+FL542+FN542+FP542+FR542+FT542+FV542+FX542+FZ542+GB542+GD542+GF542</f>
        <v>0</v>
      </c>
      <c r="Q542" s="99">
        <f>P542-GO542</f>
        <v>0</v>
      </c>
      <c r="R542" s="102">
        <f>ROUNDUP(COUNTIF(T542:U542,"&gt; 0")/2,0)</f>
        <v>0</v>
      </c>
      <c r="S542" s="17" t="str">
        <f>IF(R542=0,"-",IF(R542-X542&gt;8,M542/(8+X542),M542/R542))</f>
        <v>-</v>
      </c>
      <c r="T542" s="102" t="str">
        <f>IFERROR(VLOOKUP(D542,'Ласт турнир'!A$2:C$129,2,FALSE),"")</f>
        <v/>
      </c>
      <c r="U542" s="14">
        <f>IFERROR(VLOOKUP(D542,'Ласт турнир'!A$2:C$129,3,FALSE),0)</f>
        <v>0</v>
      </c>
      <c r="V542" s="176"/>
      <c r="W542" s="177" t="str">
        <f>IF(GP542=0," ",IF(GP542-V542=0," ",GP542-V542))</f>
        <v xml:space="preserve"> </v>
      </c>
      <c r="X542" s="178"/>
    </row>
    <row r="543" spans="3:24" x14ac:dyDescent="0.25">
      <c r="C543" s="168">
        <f>C542+1</f>
        <v>462</v>
      </c>
      <c r="D543" s="3" t="s">
        <v>595</v>
      </c>
      <c r="E543" s="7">
        <v>3</v>
      </c>
      <c r="F543" s="26" t="s">
        <v>807</v>
      </c>
      <c r="G543" s="29" t="str">
        <f>TEXT(E543,"0,0") &amp; F543</f>
        <v>3,0</v>
      </c>
      <c r="H543" s="2">
        <f>IF(M543&gt;0,1,0)</f>
        <v>0</v>
      </c>
      <c r="I543" s="2">
        <f>IF(F543="",E543,E543+0.1)</f>
        <v>3</v>
      </c>
      <c r="J543" s="19"/>
      <c r="K543" s="18" t="str">
        <f>IF(M543 &gt; 0, K542+1, "n/a")</f>
        <v>n/a</v>
      </c>
      <c r="L543" s="11" t="str">
        <f t="shared" si="5"/>
        <v xml:space="preserve"> </v>
      </c>
      <c r="M543" s="27">
        <f>U543</f>
        <v>0</v>
      </c>
      <c r="N543" s="13">
        <f>M543-X543</f>
        <v>0</v>
      </c>
      <c r="O543" s="14" t="str">
        <f>IF(SUMIF(T543:U543,"&lt;0")&lt;&gt;0,SUMIF(T543:U543,"&lt;0")*(-1)," ")</f>
        <v xml:space="preserve"> </v>
      </c>
      <c r="P543" s="15">
        <f>AB543+AD543+AF543+AH543+AJ543+AL543+AN543+AP543+AR543+AT543+AV543+AX543+AZ543+BB543+BD543+BF543+BH543+BJ543+BL543+BN543+BP543+BR543+BT543+BV543+BX543+BZ543+CB543+CD543+CF543+CH543+CJ543+CL543+CN543+CP543+CR543+CT543+CV543+CX543+CZ543+DB543+DD543+DF543+DH543+DJ543+DL543+DN543+DP543+DR543+DT543+DV543+DX543+DZ543+EB543+ED543+EF543+EH543+EJ543+EL543+EN543+EP543+ER543+ET543+EV543+EX543+EZ543+FB543+FD543+FF543+FH543+FJ543+FL543+FN543+FP543+FR543+FT543+FV543+FX543+FZ543+GB543+GD543+GF543</f>
        <v>0</v>
      </c>
      <c r="Q543" s="99">
        <f>P543-GO543</f>
        <v>0</v>
      </c>
      <c r="R543" s="102">
        <f>ROUNDUP(COUNTIF(T543:U543,"&gt; 0")/2,0)</f>
        <v>0</v>
      </c>
      <c r="S543" s="17" t="str">
        <f>IF(R543=0,"-",IF(R543-X543&gt;8,M543/(8+X543),M543/R543))</f>
        <v>-</v>
      </c>
      <c r="T543" s="102" t="str">
        <f>IFERROR(VLOOKUP(D543,'Ласт турнир'!A$2:C$129,2,FALSE),"")</f>
        <v/>
      </c>
      <c r="U543" s="14">
        <f>IFERROR(VLOOKUP(D543,'Ласт турнир'!A$2:C$129,3,FALSE),0)</f>
        <v>0</v>
      </c>
      <c r="V543" s="176"/>
      <c r="W543" s="177" t="str">
        <f>IF(GP543=0," ",IF(GP543-V543=0," ",GP543-V543))</f>
        <v xml:space="preserve"> </v>
      </c>
      <c r="X543" s="178"/>
    </row>
    <row r="544" spans="3:24" x14ac:dyDescent="0.25">
      <c r="C544" s="168">
        <f>C543+1</f>
        <v>463</v>
      </c>
      <c r="D544" s="3" t="s">
        <v>509</v>
      </c>
      <c r="E544" s="7">
        <v>3</v>
      </c>
      <c r="F544" s="26" t="s">
        <v>807</v>
      </c>
      <c r="G544" s="29" t="str">
        <f>TEXT(E544,"0,0") &amp; F544</f>
        <v>3,0</v>
      </c>
      <c r="H544" s="2">
        <f>IF(M544&gt;0,1,0)</f>
        <v>0</v>
      </c>
      <c r="I544" s="2">
        <f>IF(F544="",E544,E544+0.1)</f>
        <v>3</v>
      </c>
      <c r="J544" s="19"/>
      <c r="K544" s="18" t="str">
        <f>IF(M544 &gt; 0, K543+1, "n/a")</f>
        <v>n/a</v>
      </c>
      <c r="L544" s="11" t="str">
        <f t="shared" si="5"/>
        <v xml:space="preserve"> </v>
      </c>
      <c r="M544" s="27">
        <f>U544</f>
        <v>0</v>
      </c>
      <c r="N544" s="13">
        <f>M544-X544</f>
        <v>0</v>
      </c>
      <c r="O544" s="14" t="str">
        <f>IF(SUMIF(T544:U544,"&lt;0")&lt;&gt;0,SUMIF(T544:U544,"&lt;0")*(-1)," ")</f>
        <v xml:space="preserve"> </v>
      </c>
      <c r="P544" s="15">
        <f>AB544+AD544+AF544+AH544+AJ544+AL544+AN544+AP544+AR544+AT544+AV544+AX544+AZ544+BB544+BD544+BF544+BH544+BJ544+BL544+BN544+BP544+BR544+BT544+BV544+BX544+BZ544+CB544+CD544+CF544+CH544+CJ544+CL544+CN544+CP544+CR544+CT544+CV544+CX544+CZ544+DB544+DD544+DF544+DH544+DJ544+DL544+DN544+DP544+DR544+DT544+DV544+DX544+DZ544+EB544+ED544+EF544+EH544+EJ544+EL544+EN544+EP544+ER544+ET544+EV544+EX544+EZ544+FB544+FD544+FF544+FH544+FJ544+FL544+FN544+FP544+FR544+FT544+FV544+FX544+FZ544+GB544+GD544+GF544</f>
        <v>0</v>
      </c>
      <c r="Q544" s="99">
        <f>P544-GO544</f>
        <v>0</v>
      </c>
      <c r="R544" s="102">
        <f>ROUNDUP(COUNTIF(T544:U544,"&gt; 0")/2,0)</f>
        <v>0</v>
      </c>
      <c r="S544" s="17" t="str">
        <f>IF(R544=0,"-",IF(R544-X544&gt;8,M544/(8+X544),M544/R544))</f>
        <v>-</v>
      </c>
      <c r="T544" s="102" t="str">
        <f>IFERROR(VLOOKUP(D544,'Ласт турнир'!A$2:C$129,2,FALSE),"")</f>
        <v/>
      </c>
      <c r="U544" s="14">
        <f>IFERROR(VLOOKUP(D544,'Ласт турнир'!A$2:C$129,3,FALSE),0)</f>
        <v>0</v>
      </c>
      <c r="V544" s="176"/>
      <c r="W544" s="177" t="str">
        <f>IF(GP544=0," ",IF(GP544-V544=0," ",GP544-V544))</f>
        <v xml:space="preserve"> </v>
      </c>
      <c r="X544" s="178"/>
    </row>
    <row r="545" spans="3:24" x14ac:dyDescent="0.25">
      <c r="C545" s="168">
        <f>C544+1</f>
        <v>464</v>
      </c>
      <c r="D545" s="3" t="s">
        <v>596</v>
      </c>
      <c r="E545" s="7">
        <v>3</v>
      </c>
      <c r="F545" s="26" t="s">
        <v>807</v>
      </c>
      <c r="G545" s="29" t="str">
        <f>TEXT(E545,"0,0") &amp; F545</f>
        <v>3,0</v>
      </c>
      <c r="H545" s="2">
        <f>IF(M545&gt;0,1,0)</f>
        <v>0</v>
      </c>
      <c r="I545" s="2">
        <f>IF(F545="",E545,E545+0.1)</f>
        <v>3</v>
      </c>
      <c r="J545" s="19"/>
      <c r="K545" s="18" t="str">
        <f>IF(M545 &gt; 0, K544+1, "n/a")</f>
        <v>n/a</v>
      </c>
      <c r="L545" s="11" t="str">
        <f t="shared" si="5"/>
        <v xml:space="preserve"> </v>
      </c>
      <c r="M545" s="27">
        <f>U545</f>
        <v>0</v>
      </c>
      <c r="N545" s="13">
        <f>M545-X545</f>
        <v>0</v>
      </c>
      <c r="O545" s="14" t="str">
        <f>IF(SUMIF(T545:U545,"&lt;0")&lt;&gt;0,SUMIF(T545:U545,"&lt;0")*(-1)," ")</f>
        <v xml:space="preserve"> </v>
      </c>
      <c r="P545" s="15">
        <f>AB545+AD545+AF545+AH545+AJ545+AL545+AN545+AP545+AR545+AT545+AV545+AX545+AZ545+BB545+BD545+BF545+BH545+BJ545+BL545+BN545+BP545+BR545+BT545+BV545+BX545+BZ545+CB545+CD545+CF545+CH545+CJ545+CL545+CN545+CP545+CR545+CT545+CV545+CX545+CZ545+DB545+DD545+DF545+DH545+DJ545+DL545+DN545+DP545+DR545+DT545+DV545+DX545+DZ545+EB545+ED545+EF545+EH545+EJ545+EL545+EN545+EP545+ER545+ET545+EV545+EX545+EZ545+FB545+FD545+FF545+FH545+FJ545+FL545+FN545+FP545+FR545+FT545+FV545+FX545+FZ545+GB545+GD545+GF545</f>
        <v>0</v>
      </c>
      <c r="Q545" s="99">
        <f>P545-GO545</f>
        <v>0</v>
      </c>
      <c r="R545" s="102">
        <f>ROUNDUP(COUNTIF(T545:U545,"&gt; 0")/2,0)</f>
        <v>0</v>
      </c>
      <c r="S545" s="17" t="str">
        <f>IF(R545=0,"-",IF(R545-X545&gt;8,M545/(8+X545),M545/R545))</f>
        <v>-</v>
      </c>
      <c r="T545" s="102" t="str">
        <f>IFERROR(VLOOKUP(D545,'Ласт турнир'!A$2:C$129,2,FALSE),"")</f>
        <v/>
      </c>
      <c r="U545" s="14">
        <f>IFERROR(VLOOKUP(D545,'Ласт турнир'!A$2:C$129,3,FALSE),0)</f>
        <v>0</v>
      </c>
      <c r="V545" s="176"/>
      <c r="W545" s="177" t="str">
        <f>IF(GP545=0," ",IF(GP545-V545=0," ",GP545-V545))</f>
        <v xml:space="preserve"> </v>
      </c>
      <c r="X545" s="178"/>
    </row>
    <row r="546" spans="3:24" x14ac:dyDescent="0.25">
      <c r="C546" s="168">
        <f>C545+1</f>
        <v>465</v>
      </c>
      <c r="D546" s="3" t="s">
        <v>446</v>
      </c>
      <c r="E546" s="7">
        <v>3</v>
      </c>
      <c r="F546" s="26" t="s">
        <v>807</v>
      </c>
      <c r="G546" s="29" t="str">
        <f>TEXT(E546,"0,0") &amp; F546</f>
        <v>3,0</v>
      </c>
      <c r="H546" s="2">
        <f>IF(M546&gt;0,1,0)</f>
        <v>0</v>
      </c>
      <c r="I546" s="2">
        <f>IF(F546="",E546,E546+0.1)</f>
        <v>3</v>
      </c>
      <c r="J546" s="19"/>
      <c r="K546" s="18" t="str">
        <f>IF(M546 &gt; 0, K545+1, "n/a")</f>
        <v>n/a</v>
      </c>
      <c r="L546" s="11" t="str">
        <f t="shared" si="5"/>
        <v xml:space="preserve"> </v>
      </c>
      <c r="M546" s="27">
        <f>U546</f>
        <v>0</v>
      </c>
      <c r="N546" s="13">
        <f>M546-X546</f>
        <v>0</v>
      </c>
      <c r="O546" s="14" t="str">
        <f>IF(SUMIF(T546:U546,"&lt;0")&lt;&gt;0,SUMIF(T546:U546,"&lt;0")*(-1)," ")</f>
        <v xml:space="preserve"> </v>
      </c>
      <c r="P546" s="15">
        <f>AB546+AD546+AF546+AH546+AJ546+AL546+AN546+AP546+AR546+AT546+AV546+AX546+AZ546+BB546+BD546+BF546+BH546+BJ546+BL546+BN546+BP546+BR546+BT546+BV546+BX546+BZ546+CB546+CD546+CF546+CH546+CJ546+CL546+CN546+CP546+CR546+CT546+CV546+CX546+CZ546+DB546+DD546+DF546+DH546+DJ546+DL546+DN546+DP546+DR546+DT546+DV546+DX546+DZ546+EB546+ED546+EF546+EH546+EJ546+EL546+EN546+EP546+ER546+ET546+EV546+EX546+EZ546+FB546+FD546+FF546+FH546+FJ546+FL546+FN546+FP546+FR546+FT546+FV546+FX546+FZ546+GB546+GD546+GF546</f>
        <v>0</v>
      </c>
      <c r="Q546" s="99">
        <f>P546-GO546</f>
        <v>0</v>
      </c>
      <c r="R546" s="102">
        <f>ROUNDUP(COUNTIF(T546:U546,"&gt; 0")/2,0)</f>
        <v>0</v>
      </c>
      <c r="S546" s="17" t="str">
        <f>IF(R546=0,"-",IF(R546-X546&gt;8,M546/(8+X546),M546/R546))</f>
        <v>-</v>
      </c>
      <c r="T546" s="102" t="str">
        <f>IFERROR(VLOOKUP(D546,'Ласт турнир'!A$2:C$129,2,FALSE),"")</f>
        <v/>
      </c>
      <c r="U546" s="14">
        <f>IFERROR(VLOOKUP(D546,'Ласт турнир'!A$2:C$129,3,FALSE),0)</f>
        <v>0</v>
      </c>
      <c r="V546" s="176"/>
      <c r="W546" s="177" t="str">
        <f>IF(GP546=0," ",IF(GP546-V546=0," ",GP546-V546))</f>
        <v xml:space="preserve"> </v>
      </c>
      <c r="X546" s="178"/>
    </row>
    <row r="547" spans="3:24" x14ac:dyDescent="0.25">
      <c r="C547" s="168">
        <f>C546+1</f>
        <v>466</v>
      </c>
      <c r="D547" s="3" t="s">
        <v>599</v>
      </c>
      <c r="E547" s="7">
        <v>3</v>
      </c>
      <c r="F547" s="26" t="s">
        <v>807</v>
      </c>
      <c r="G547" s="29" t="str">
        <f>TEXT(E547,"0,0") &amp; F547</f>
        <v>3,0</v>
      </c>
      <c r="H547" s="2">
        <f>IF(M547&gt;0,1,0)</f>
        <v>0</v>
      </c>
      <c r="I547" s="2">
        <f>IF(F547="",E547,E547+0.1)</f>
        <v>3</v>
      </c>
      <c r="J547" s="19"/>
      <c r="K547" s="18" t="str">
        <f>IF(M547 &gt; 0, K546+1, "n/a")</f>
        <v>n/a</v>
      </c>
      <c r="L547" s="11" t="str">
        <f t="shared" si="5"/>
        <v xml:space="preserve"> </v>
      </c>
      <c r="M547" s="27">
        <f>U547</f>
        <v>0</v>
      </c>
      <c r="N547" s="13">
        <f>M547-X547</f>
        <v>0</v>
      </c>
      <c r="O547" s="14" t="str">
        <f>IF(SUMIF(T547:U547,"&lt;0")&lt;&gt;0,SUMIF(T547:U547,"&lt;0")*(-1)," ")</f>
        <v xml:space="preserve"> </v>
      </c>
      <c r="P547" s="15">
        <f>AB547+AD547+AF547+AH547+AJ547+AL547+AN547+AP547+AR547+AT547+AV547+AX547+AZ547+BB547+BD547+BF547+BH547+BJ547+BL547+BN547+BP547+BR547+BT547+BV547+BX547+BZ547+CB547+CD547+CF547+CH547+CJ547+CL547+CN547+CP547+CR547+CT547+CV547+CX547+CZ547+DB547+DD547+DF547+DH547+DJ547+DL547+DN547+DP547+DR547+DT547+DV547+DX547+DZ547+EB547+ED547+EF547+EH547+EJ547+EL547+EN547+EP547+ER547+ET547+EV547+EX547+EZ547+FB547+FD547+FF547+FH547+FJ547+FL547+FN547+FP547+FR547+FT547+FV547+FX547+FZ547+GB547+GD547+GF547</f>
        <v>0</v>
      </c>
      <c r="Q547" s="99">
        <f>P547-GO547</f>
        <v>0</v>
      </c>
      <c r="R547" s="102">
        <f>ROUNDUP(COUNTIF(T547:U547,"&gt; 0")/2,0)</f>
        <v>0</v>
      </c>
      <c r="S547" s="17" t="str">
        <f>IF(R547=0,"-",IF(R547-X547&gt;8,M547/(8+X547),M547/R547))</f>
        <v>-</v>
      </c>
      <c r="T547" s="102" t="str">
        <f>IFERROR(VLOOKUP(D547,'Ласт турнир'!A$2:C$129,2,FALSE),"")</f>
        <v/>
      </c>
      <c r="U547" s="14">
        <f>IFERROR(VLOOKUP(D547,'Ласт турнир'!A$2:C$129,3,FALSE),0)</f>
        <v>0</v>
      </c>
      <c r="V547" s="176"/>
      <c r="W547" s="177" t="str">
        <f>IF(GP547=0," ",IF(GP547-V547=0," ",GP547-V547))</f>
        <v xml:space="preserve"> </v>
      </c>
      <c r="X547" s="178"/>
    </row>
    <row r="548" spans="3:24" x14ac:dyDescent="0.25">
      <c r="C548" s="168">
        <f>C547+1</f>
        <v>467</v>
      </c>
      <c r="D548" s="3" t="s">
        <v>597</v>
      </c>
      <c r="E548" s="7">
        <v>3</v>
      </c>
      <c r="F548" s="26" t="s">
        <v>807</v>
      </c>
      <c r="G548" s="29" t="str">
        <f>TEXT(E548,"0,0") &amp; F548</f>
        <v>3,0</v>
      </c>
      <c r="H548" s="2">
        <f>IF(M548&gt;0,1,0)</f>
        <v>0</v>
      </c>
      <c r="I548" s="2">
        <f>IF(F548="",E548,E548+0.1)</f>
        <v>3</v>
      </c>
      <c r="J548" s="19"/>
      <c r="K548" s="18" t="str">
        <f>IF(M548 &gt; 0, K547+1, "n/a")</f>
        <v>n/a</v>
      </c>
      <c r="L548" s="11" t="str">
        <f t="shared" si="5"/>
        <v xml:space="preserve"> </v>
      </c>
      <c r="M548" s="27">
        <f>U548</f>
        <v>0</v>
      </c>
      <c r="N548" s="13">
        <f>M548-X548</f>
        <v>0</v>
      </c>
      <c r="O548" s="14" t="str">
        <f>IF(SUMIF(T548:U548,"&lt;0")&lt;&gt;0,SUMIF(T548:U548,"&lt;0")*(-1)," ")</f>
        <v xml:space="preserve"> </v>
      </c>
      <c r="P548" s="15">
        <f>AB548+AD548+AF548+AH548+AJ548+AL548+AN548+AP548+AR548+AT548+AV548+AX548+AZ548+BB548+BD548+BF548+BH548+BJ548+BL548+BN548+BP548+BR548+BT548+BV548+BX548+BZ548+CB548+CD548+CF548+CH548+CJ548+CL548+CN548+CP548+CR548+CT548+CV548+CX548+CZ548+DB548+DD548+DF548+DH548+DJ548+DL548+DN548+DP548+DR548+DT548+DV548+DX548+DZ548+EB548+ED548+EF548+EH548+EJ548+EL548+EN548+EP548+ER548+ET548+EV548+EX548+EZ548+FB548+FD548+FF548+FH548+FJ548+FL548+FN548+FP548+FR548+FT548+FV548+FX548+FZ548+GB548+GD548+GF548</f>
        <v>0</v>
      </c>
      <c r="Q548" s="99">
        <f>P548-GO548</f>
        <v>0</v>
      </c>
      <c r="R548" s="102">
        <f>ROUNDUP(COUNTIF(T548:U548,"&gt; 0")/2,0)</f>
        <v>0</v>
      </c>
      <c r="S548" s="17" t="str">
        <f>IF(R548=0,"-",IF(R548-X548&gt;8,M548/(8+X548),M548/R548))</f>
        <v>-</v>
      </c>
      <c r="T548" s="102" t="str">
        <f>IFERROR(VLOOKUP(D548,'Ласт турнир'!A$2:C$129,2,FALSE),"")</f>
        <v/>
      </c>
      <c r="U548" s="14">
        <f>IFERROR(VLOOKUP(D548,'Ласт турнир'!A$2:C$129,3,FALSE),0)</f>
        <v>0</v>
      </c>
      <c r="V548" s="176"/>
      <c r="W548" s="177" t="str">
        <f>IF(GP548=0," ",IF(GP548-V548=0," ",GP548-V548))</f>
        <v xml:space="preserve"> </v>
      </c>
      <c r="X548" s="178"/>
    </row>
    <row r="549" spans="3:24" x14ac:dyDescent="0.25">
      <c r="C549" s="168">
        <f>C548+1</f>
        <v>468</v>
      </c>
      <c r="D549" s="3" t="s">
        <v>598</v>
      </c>
      <c r="E549" s="7">
        <v>3</v>
      </c>
      <c r="F549" s="26" t="s">
        <v>807</v>
      </c>
      <c r="G549" s="29" t="str">
        <f>TEXT(E549,"0,0") &amp; F549</f>
        <v>3,0</v>
      </c>
      <c r="H549" s="2">
        <f>IF(M549&gt;0,1,0)</f>
        <v>0</v>
      </c>
      <c r="I549" s="2">
        <f>IF(F549="",E549,E549+0.1)</f>
        <v>3</v>
      </c>
      <c r="J549" s="19"/>
      <c r="K549" s="18" t="str">
        <f>IF(M549 &gt; 0, K548+1, "n/a")</f>
        <v>n/a</v>
      </c>
      <c r="L549" s="11" t="str">
        <f t="shared" si="5"/>
        <v xml:space="preserve"> </v>
      </c>
      <c r="M549" s="27">
        <f>U549</f>
        <v>0</v>
      </c>
      <c r="N549" s="13">
        <f>M549-X549</f>
        <v>0</v>
      </c>
      <c r="O549" s="14" t="str">
        <f>IF(SUMIF(T549:U549,"&lt;0")&lt;&gt;0,SUMIF(T549:U549,"&lt;0")*(-1)," ")</f>
        <v xml:space="preserve"> </v>
      </c>
      <c r="P549" s="15">
        <f>AB549+AD549+AF549+AH549+AJ549+AL549+AN549+AP549+AR549+AT549+AV549+AX549+AZ549+BB549+BD549+BF549+BH549+BJ549+BL549+BN549+BP549+BR549+BT549+BV549+BX549+BZ549+CB549+CD549+CF549+CH549+CJ549+CL549+CN549+CP549+CR549+CT549+CV549+CX549+CZ549+DB549+DD549+DF549+DH549+DJ549+DL549+DN549+DP549+DR549+DT549+DV549+DX549+DZ549+EB549+ED549+EF549+EH549+EJ549+EL549+EN549+EP549+ER549+ET549+EV549+EX549+EZ549+FB549+FD549+FF549+FH549+FJ549+FL549+FN549+FP549+FR549+FT549+FV549+FX549+FZ549+GB549+GD549+GF549</f>
        <v>0</v>
      </c>
      <c r="Q549" s="99">
        <f>P549-GO549</f>
        <v>0</v>
      </c>
      <c r="R549" s="102">
        <f>ROUNDUP(COUNTIF(T549:U549,"&gt; 0")/2,0)</f>
        <v>0</v>
      </c>
      <c r="S549" s="17" t="str">
        <f>IF(R549=0,"-",IF(R549-X549&gt;8,M549/(8+X549),M549/R549))</f>
        <v>-</v>
      </c>
      <c r="T549" s="102" t="str">
        <f>IFERROR(VLOOKUP(D549,'Ласт турнир'!A$2:C$129,2,FALSE),"")</f>
        <v/>
      </c>
      <c r="U549" s="14">
        <f>IFERROR(VLOOKUP(D549,'Ласт турнир'!A$2:C$129,3,FALSE),0)</f>
        <v>0</v>
      </c>
      <c r="V549" s="176"/>
      <c r="W549" s="177" t="str">
        <f>IF(GP549=0," ",IF(GP549-V549=0," ",GP549-V549))</f>
        <v xml:space="preserve"> </v>
      </c>
      <c r="X549" s="178"/>
    </row>
    <row r="550" spans="3:24" x14ac:dyDescent="0.25">
      <c r="C550" s="168">
        <f>C549+1</f>
        <v>469</v>
      </c>
      <c r="D550" s="3" t="s">
        <v>600</v>
      </c>
      <c r="E550" s="7">
        <v>3</v>
      </c>
      <c r="F550" s="26" t="s">
        <v>807</v>
      </c>
      <c r="G550" s="29" t="str">
        <f>TEXT(E550,"0,0") &amp; F550</f>
        <v>3,0</v>
      </c>
      <c r="H550" s="2">
        <f>IF(M550&gt;0,1,0)</f>
        <v>0</v>
      </c>
      <c r="I550" s="2">
        <f>IF(F550="",E550,E550+0.1)</f>
        <v>3</v>
      </c>
      <c r="J550" s="19"/>
      <c r="K550" s="18" t="str">
        <f>IF(M550 &gt; 0, K549+1, "n/a")</f>
        <v>n/a</v>
      </c>
      <c r="L550" s="11" t="str">
        <f t="shared" si="5"/>
        <v xml:space="preserve"> </v>
      </c>
      <c r="M550" s="27">
        <f>U550</f>
        <v>0</v>
      </c>
      <c r="N550" s="13">
        <f>M550-X550</f>
        <v>0</v>
      </c>
      <c r="O550" s="14" t="str">
        <f>IF(SUMIF(T550:U550,"&lt;0")&lt;&gt;0,SUMIF(T550:U550,"&lt;0")*(-1)," ")</f>
        <v xml:space="preserve"> </v>
      </c>
      <c r="P550" s="15">
        <f>AB550+AD550+AF550+AH550+AJ550+AL550+AN550+AP550+AR550+AT550+AV550+AX550+AZ550+BB550+BD550+BF550+BH550+BJ550+BL550+BN550+BP550+BR550+BT550+BV550+BX550+BZ550+CB550+CD550+CF550+CH550+CJ550+CL550+CN550+CP550+CR550+CT550+CV550+CX550+CZ550+DB550+DD550+DF550+DH550+DJ550+DL550+DN550+DP550+DR550+DT550+DV550+DX550+DZ550+EB550+ED550+EF550+EH550+EJ550+EL550+EN550+EP550+ER550+ET550+EV550+EX550+EZ550+FB550+FD550+FF550+FH550+FJ550+FL550+FN550+FP550+FR550+FT550+FV550+FX550+FZ550+GB550+GD550+GF550</f>
        <v>0</v>
      </c>
      <c r="Q550" s="99">
        <f>P550-GO550</f>
        <v>0</v>
      </c>
      <c r="R550" s="102">
        <f>ROUNDUP(COUNTIF(T550:U550,"&gt; 0")/2,0)</f>
        <v>0</v>
      </c>
      <c r="S550" s="17" t="str">
        <f>IF(R550=0,"-",IF(R550-X550&gt;8,M550/(8+X550),M550/R550))</f>
        <v>-</v>
      </c>
      <c r="T550" s="102" t="str">
        <f>IFERROR(VLOOKUP(D550,'Ласт турнир'!A$2:C$129,2,FALSE),"")</f>
        <v/>
      </c>
      <c r="U550" s="14">
        <f>IFERROR(VLOOKUP(D550,'Ласт турнир'!A$2:C$129,3,FALSE),0)</f>
        <v>0</v>
      </c>
      <c r="V550" s="176"/>
      <c r="W550" s="177" t="str">
        <f>IF(GP550=0," ",IF(GP550-V550=0," ",GP550-V550))</f>
        <v xml:space="preserve"> </v>
      </c>
      <c r="X550" s="178"/>
    </row>
    <row r="551" spans="3:24" x14ac:dyDescent="0.25">
      <c r="C551" s="168">
        <f>C550+1</f>
        <v>470</v>
      </c>
      <c r="D551" s="3" t="s">
        <v>385</v>
      </c>
      <c r="E551" s="7">
        <v>3</v>
      </c>
      <c r="F551" s="26" t="s">
        <v>807</v>
      </c>
      <c r="G551" s="29" t="str">
        <f>TEXT(E551,"0,0") &amp; F551</f>
        <v>3,0</v>
      </c>
      <c r="H551" s="2">
        <f>IF(M551&gt;0,1,0)</f>
        <v>0</v>
      </c>
      <c r="I551" s="2">
        <f>IF(F551="",E551,E551+0.1)</f>
        <v>3</v>
      </c>
      <c r="J551" s="19"/>
      <c r="K551" s="18" t="str">
        <f>IF(M551 &gt; 0, K550+1, "n/a")</f>
        <v>n/a</v>
      </c>
      <c r="L551" s="11" t="str">
        <f t="shared" si="5"/>
        <v xml:space="preserve"> </v>
      </c>
      <c r="M551" s="27">
        <f>U551</f>
        <v>0</v>
      </c>
      <c r="N551" s="13">
        <f>M551-X551</f>
        <v>0</v>
      </c>
      <c r="O551" s="14" t="str">
        <f>IF(SUMIF(T551:U551,"&lt;0")&lt;&gt;0,SUMIF(T551:U551,"&lt;0")*(-1)," ")</f>
        <v xml:space="preserve"> </v>
      </c>
      <c r="P551" s="15">
        <f>AB551+AD551+AF551+AH551+AJ551+AL551+AN551+AP551+AR551+AT551+AV551+AX551+AZ551+BB551+BD551+BF551+BH551+BJ551+BL551+BN551+BP551+BR551+BT551+BV551+BX551+BZ551+CB551+CD551+CF551+CH551+CJ551+CL551+CN551+CP551+CR551+CT551+CV551+CX551+CZ551+DB551+DD551+DF551+DH551+DJ551+DL551+DN551+DP551+DR551+DT551+DV551+DX551+DZ551+EB551+ED551+EF551+EH551+EJ551+EL551+EN551+EP551+ER551+ET551+EV551+EX551+EZ551+FB551+FD551+FF551+FH551+FJ551+FL551+FN551+FP551+FR551+FT551+FV551+FX551+FZ551+GB551+GD551+GF551</f>
        <v>0</v>
      </c>
      <c r="Q551" s="99">
        <f>P551-GO551</f>
        <v>0</v>
      </c>
      <c r="R551" s="102">
        <f>ROUNDUP(COUNTIF(T551:U551,"&gt; 0")/2,0)</f>
        <v>0</v>
      </c>
      <c r="S551" s="17" t="str">
        <f>IF(R551=0,"-",IF(R551-X551&gt;8,M551/(8+X551),M551/R551))</f>
        <v>-</v>
      </c>
      <c r="T551" s="102" t="str">
        <f>IFERROR(VLOOKUP(D551,'Ласт турнир'!A$2:C$129,2,FALSE),"")</f>
        <v/>
      </c>
      <c r="U551" s="14">
        <f>IFERROR(VLOOKUP(D551,'Ласт турнир'!A$2:C$129,3,FALSE),0)</f>
        <v>0</v>
      </c>
      <c r="V551" s="176"/>
      <c r="W551" s="177" t="str">
        <f>IF(GP551=0," ",IF(GP551-V551=0," ",GP551-V551))</f>
        <v xml:space="preserve"> </v>
      </c>
      <c r="X551" s="178"/>
    </row>
    <row r="552" spans="3:24" x14ac:dyDescent="0.25">
      <c r="C552" s="168">
        <f>C551+1</f>
        <v>471</v>
      </c>
      <c r="D552" s="3" t="s">
        <v>601</v>
      </c>
      <c r="E552" s="7">
        <v>3</v>
      </c>
      <c r="F552" s="26" t="s">
        <v>807</v>
      </c>
      <c r="G552" s="29" t="str">
        <f>TEXT(E552,"0,0") &amp; F552</f>
        <v>3,0</v>
      </c>
      <c r="H552" s="2">
        <f>IF(M552&gt;0,1,0)</f>
        <v>0</v>
      </c>
      <c r="I552" s="2">
        <f>IF(F552="",E552,E552+0.1)</f>
        <v>3</v>
      </c>
      <c r="J552" s="19"/>
      <c r="K552" s="18" t="str">
        <f>IF(M552 &gt; 0, K551+1, "n/a")</f>
        <v>n/a</v>
      </c>
      <c r="L552" s="11" t="str">
        <f t="shared" si="5"/>
        <v xml:space="preserve"> </v>
      </c>
      <c r="M552" s="27">
        <f>U552</f>
        <v>0</v>
      </c>
      <c r="N552" s="13">
        <f>M552-X552</f>
        <v>0</v>
      </c>
      <c r="O552" s="14" t="str">
        <f>IF(SUMIF(T552:U552,"&lt;0")&lt;&gt;0,SUMIF(T552:U552,"&lt;0")*(-1)," ")</f>
        <v xml:space="preserve"> </v>
      </c>
      <c r="P552" s="15">
        <f>AB552+AD552+AF552+AH552+AJ552+AL552+AN552+AP552+AR552+AT552+AV552+AX552+AZ552+BB552+BD552+BF552+BH552+BJ552+BL552+BN552+BP552+BR552+BT552+BV552+BX552+BZ552+CB552+CD552+CF552+CH552+CJ552+CL552+CN552+CP552+CR552+CT552+CV552+CX552+CZ552+DB552+DD552+DF552+DH552+DJ552+DL552+DN552+DP552+DR552+DT552+DV552+DX552+DZ552+EB552+ED552+EF552+EH552+EJ552+EL552+EN552+EP552+ER552+ET552+EV552+EX552+EZ552+FB552+FD552+FF552+FH552+FJ552+FL552+FN552+FP552+FR552+FT552+FV552+FX552+FZ552+GB552+GD552+GF552</f>
        <v>0</v>
      </c>
      <c r="Q552" s="99">
        <f>P552-GO552</f>
        <v>0</v>
      </c>
      <c r="R552" s="102">
        <f>ROUNDUP(COUNTIF(T552:U552,"&gt; 0")/2,0)</f>
        <v>0</v>
      </c>
      <c r="S552" s="17" t="str">
        <f>IF(R552=0,"-",IF(R552-X552&gt;8,M552/(8+X552),M552/R552))</f>
        <v>-</v>
      </c>
      <c r="T552" s="102" t="str">
        <f>IFERROR(VLOOKUP(D552,'Ласт турнир'!A$2:C$129,2,FALSE),"")</f>
        <v/>
      </c>
      <c r="U552" s="14">
        <f>IFERROR(VLOOKUP(D552,'Ласт турнир'!A$2:C$129,3,FALSE),0)</f>
        <v>0</v>
      </c>
      <c r="V552" s="176"/>
      <c r="W552" s="177" t="str">
        <f>IF(GP552=0," ",IF(GP552-V552=0," ",GP552-V552))</f>
        <v xml:space="preserve"> </v>
      </c>
      <c r="X552" s="178"/>
    </row>
    <row r="553" spans="3:24" x14ac:dyDescent="0.25">
      <c r="C553" s="168">
        <f>C552+1</f>
        <v>472</v>
      </c>
      <c r="D553" s="3" t="s">
        <v>377</v>
      </c>
      <c r="E553" s="7">
        <v>3</v>
      </c>
      <c r="F553" s="26" t="s">
        <v>807</v>
      </c>
      <c r="G553" s="29" t="str">
        <f>TEXT(E553,"0,0") &amp; F553</f>
        <v>3,0</v>
      </c>
      <c r="H553" s="2">
        <f>IF(M553&gt;0,1,0)</f>
        <v>0</v>
      </c>
      <c r="I553" s="2">
        <f>IF(F553="",E553,E553+0.1)</f>
        <v>3</v>
      </c>
      <c r="J553" s="19"/>
      <c r="K553" s="18" t="str">
        <f>IF(M553 &gt; 0, K552+1, "n/a")</f>
        <v>n/a</v>
      </c>
      <c r="L553" s="11" t="str">
        <f t="shared" si="5"/>
        <v xml:space="preserve"> </v>
      </c>
      <c r="M553" s="27">
        <f>U553</f>
        <v>0</v>
      </c>
      <c r="N553" s="13">
        <f>M553-X553</f>
        <v>0</v>
      </c>
      <c r="O553" s="14" t="str">
        <f>IF(SUMIF(T553:U553,"&lt;0")&lt;&gt;0,SUMIF(T553:U553,"&lt;0")*(-1)," ")</f>
        <v xml:space="preserve"> </v>
      </c>
      <c r="P553" s="15">
        <f>AB553+AD553+AF553+AH553+AJ553+AL553+AN553+AP553+AR553+AT553+AV553+AX553+AZ553+BB553+BD553+BF553+BH553+BJ553+BL553+BN553+BP553+BR553+BT553+BV553+BX553+BZ553+CB553+CD553+CF553+CH553+CJ553+CL553+CN553+CP553+CR553+CT553+CV553+CX553+CZ553+DB553+DD553+DF553+DH553+DJ553+DL553+DN553+DP553+DR553+DT553+DV553+DX553+DZ553+EB553+ED553+EF553+EH553+EJ553+EL553+EN553+EP553+ER553+ET553+EV553+EX553+EZ553+FB553+FD553+FF553+FH553+FJ553+FL553+FN553+FP553+FR553+FT553+FV553+FX553+FZ553+GB553+GD553+GF553</f>
        <v>0</v>
      </c>
      <c r="Q553" s="99">
        <f>P553-GO553</f>
        <v>0</v>
      </c>
      <c r="R553" s="102">
        <f>ROUNDUP(COUNTIF(T553:U553,"&gt; 0")/2,0)</f>
        <v>0</v>
      </c>
      <c r="S553" s="17" t="str">
        <f>IF(R553=0,"-",IF(R553-X553&gt;8,M553/(8+X553),M553/R553))</f>
        <v>-</v>
      </c>
      <c r="T553" s="102" t="str">
        <f>IFERROR(VLOOKUP(D553,'Ласт турнир'!A$2:C$129,2,FALSE),"")</f>
        <v/>
      </c>
      <c r="U553" s="14">
        <f>IFERROR(VLOOKUP(D553,'Ласт турнир'!A$2:C$129,3,FALSE),0)</f>
        <v>0</v>
      </c>
      <c r="V553" s="176"/>
      <c r="W553" s="177" t="str">
        <f>IF(GP553=0," ",IF(GP553-V553=0," ",GP553-V553))</f>
        <v xml:space="preserve"> </v>
      </c>
      <c r="X553" s="178"/>
    </row>
    <row r="554" spans="3:24" x14ac:dyDescent="0.25">
      <c r="C554" s="168">
        <f>C553+1</f>
        <v>473</v>
      </c>
      <c r="D554" s="3" t="s">
        <v>602</v>
      </c>
      <c r="E554" s="7">
        <v>3</v>
      </c>
      <c r="F554" s="26" t="s">
        <v>807</v>
      </c>
      <c r="G554" s="29" t="str">
        <f>TEXT(E554,"0,0") &amp; F554</f>
        <v>3,0</v>
      </c>
      <c r="H554" s="2">
        <f>IF(M554&gt;0,1,0)</f>
        <v>0</v>
      </c>
      <c r="I554" s="2">
        <f>IF(F554="",E554,E554+0.1)</f>
        <v>3</v>
      </c>
      <c r="J554" s="19"/>
      <c r="K554" s="18" t="str">
        <f>IF(M554 &gt; 0, K553+1, "n/a")</f>
        <v>n/a</v>
      </c>
      <c r="L554" s="11" t="str">
        <f t="shared" si="5"/>
        <v xml:space="preserve"> </v>
      </c>
      <c r="M554" s="27">
        <f>U554</f>
        <v>0</v>
      </c>
      <c r="N554" s="13">
        <f>M554-X554</f>
        <v>0</v>
      </c>
      <c r="O554" s="14" t="str">
        <f>IF(SUMIF(T554:U554,"&lt;0")&lt;&gt;0,SUMIF(T554:U554,"&lt;0")*(-1)," ")</f>
        <v xml:space="preserve"> </v>
      </c>
      <c r="P554" s="15">
        <f>AB554+AD554+AF554+AH554+AJ554+AL554+AN554+AP554+AR554+AT554+AV554+AX554+AZ554+BB554+BD554+BF554+BH554+BJ554+BL554+BN554+BP554+BR554+BT554+BV554+BX554+BZ554+CB554+CD554+CF554+CH554+CJ554+CL554+CN554+CP554+CR554+CT554+CV554+CX554+CZ554+DB554+DD554+DF554+DH554+DJ554+DL554+DN554+DP554+DR554+DT554+DV554+DX554+DZ554+EB554+ED554+EF554+EH554+EJ554+EL554+EN554+EP554+ER554+ET554+EV554+EX554+EZ554+FB554+FD554+FF554+FH554+FJ554+FL554+FN554+FP554+FR554+FT554+FV554+FX554+FZ554+GB554+GD554+GF554</f>
        <v>0</v>
      </c>
      <c r="Q554" s="99">
        <f>P554-GO554</f>
        <v>0</v>
      </c>
      <c r="R554" s="102">
        <f>ROUNDUP(COUNTIF(T554:U554,"&gt; 0")/2,0)</f>
        <v>0</v>
      </c>
      <c r="S554" s="17" t="str">
        <f>IF(R554=0,"-",IF(R554-X554&gt;8,M554/(8+X554),M554/R554))</f>
        <v>-</v>
      </c>
      <c r="T554" s="102" t="str">
        <f>IFERROR(VLOOKUP(D554,'Ласт турнир'!A$2:C$129,2,FALSE),"")</f>
        <v/>
      </c>
      <c r="U554" s="14">
        <f>IFERROR(VLOOKUP(D554,'Ласт турнир'!A$2:C$129,3,FALSE),0)</f>
        <v>0</v>
      </c>
      <c r="V554" s="176"/>
      <c r="W554" s="177" t="str">
        <f>IF(GP554=0," ",IF(GP554-V554=0," ",GP554-V554))</f>
        <v xml:space="preserve"> </v>
      </c>
      <c r="X554" s="178"/>
    </row>
    <row r="555" spans="3:24" x14ac:dyDescent="0.25">
      <c r="C555" s="168">
        <f>C554+1</f>
        <v>474</v>
      </c>
      <c r="D555" s="3" t="s">
        <v>603</v>
      </c>
      <c r="E555" s="7">
        <v>3</v>
      </c>
      <c r="F555" s="26" t="s">
        <v>807</v>
      </c>
      <c r="G555" s="29" t="str">
        <f>TEXT(E555,"0,0") &amp; F555</f>
        <v>3,0</v>
      </c>
      <c r="H555" s="2">
        <f>IF(M555&gt;0,1,0)</f>
        <v>0</v>
      </c>
      <c r="I555" s="2">
        <f>IF(F555="",E555,E555+0.1)</f>
        <v>3</v>
      </c>
      <c r="J555" s="19"/>
      <c r="K555" s="18" t="str">
        <f>IF(M555 &gt; 0, K554+1, "n/a")</f>
        <v>n/a</v>
      </c>
      <c r="L555" s="11" t="str">
        <f t="shared" si="5"/>
        <v xml:space="preserve"> </v>
      </c>
      <c r="M555" s="27">
        <f>U555</f>
        <v>0</v>
      </c>
      <c r="N555" s="13">
        <f>M555-X555</f>
        <v>0</v>
      </c>
      <c r="O555" s="14" t="str">
        <f>IF(SUMIF(T555:U555,"&lt;0")&lt;&gt;0,SUMIF(T555:U555,"&lt;0")*(-1)," ")</f>
        <v xml:space="preserve"> </v>
      </c>
      <c r="P555" s="15">
        <f>AB555+AD555+AF555+AH555+AJ555+AL555+AN555+AP555+AR555+AT555+AV555+AX555+AZ555+BB555+BD555+BF555+BH555+BJ555+BL555+BN555+BP555+BR555+BT555+BV555+BX555+BZ555+CB555+CD555+CF555+CH555+CJ555+CL555+CN555+CP555+CR555+CT555+CV555+CX555+CZ555+DB555+DD555+DF555+DH555+DJ555+DL555+DN555+DP555+DR555+DT555+DV555+DX555+DZ555+EB555+ED555+EF555+EH555+EJ555+EL555+EN555+EP555+ER555+ET555+EV555+EX555+EZ555+FB555+FD555+FF555+FH555+FJ555+FL555+FN555+FP555+FR555+FT555+FV555+FX555+FZ555+GB555+GD555+GF555</f>
        <v>0</v>
      </c>
      <c r="Q555" s="99">
        <f>P555-GO555</f>
        <v>0</v>
      </c>
      <c r="R555" s="102">
        <f>ROUNDUP(COUNTIF(T555:U555,"&gt; 0")/2,0)</f>
        <v>0</v>
      </c>
      <c r="S555" s="17" t="str">
        <f>IF(R555=0,"-",IF(R555-X555&gt;8,M555/(8+X555),M555/R555))</f>
        <v>-</v>
      </c>
      <c r="T555" s="102" t="str">
        <f>IFERROR(VLOOKUP(D555,'Ласт турнир'!A$2:C$129,2,FALSE),"")</f>
        <v/>
      </c>
      <c r="U555" s="14">
        <f>IFERROR(VLOOKUP(D555,'Ласт турнир'!A$2:C$129,3,FALSE),0)</f>
        <v>0</v>
      </c>
      <c r="V555" s="176"/>
      <c r="W555" s="177" t="str">
        <f>IF(GP555=0," ",IF(GP555-V555=0," ",GP555-V555))</f>
        <v xml:space="preserve"> </v>
      </c>
      <c r="X555" s="178"/>
    </row>
    <row r="556" spans="3:24" x14ac:dyDescent="0.25">
      <c r="C556" s="168">
        <f>C555+1</f>
        <v>475</v>
      </c>
      <c r="D556" s="3" t="s">
        <v>604</v>
      </c>
      <c r="E556" s="7">
        <v>3</v>
      </c>
      <c r="F556" s="26" t="s">
        <v>807</v>
      </c>
      <c r="G556" s="29" t="str">
        <f>TEXT(E556,"0,0") &amp; F556</f>
        <v>3,0</v>
      </c>
      <c r="H556" s="2">
        <f>IF(M556&gt;0,1,0)</f>
        <v>0</v>
      </c>
      <c r="I556" s="2">
        <f>IF(F556="",E556,E556+0.1)</f>
        <v>3</v>
      </c>
      <c r="J556" s="19"/>
      <c r="K556" s="18" t="str">
        <f>IF(M556 &gt; 0, K555+1, "n/a")</f>
        <v>n/a</v>
      </c>
      <c r="L556" s="11" t="str">
        <f t="shared" si="5"/>
        <v xml:space="preserve"> </v>
      </c>
      <c r="M556" s="27">
        <f>U556</f>
        <v>0</v>
      </c>
      <c r="N556" s="13">
        <f>M556-X556</f>
        <v>0</v>
      </c>
      <c r="O556" s="14" t="str">
        <f>IF(SUMIF(T556:U556,"&lt;0")&lt;&gt;0,SUMIF(T556:U556,"&lt;0")*(-1)," ")</f>
        <v xml:space="preserve"> </v>
      </c>
      <c r="P556" s="15">
        <f>AB556+AD556+AF556+AH556+AJ556+AL556+AN556+AP556+AR556+AT556+AV556+AX556+AZ556+BB556+BD556+BF556+BH556+BJ556+BL556+BN556+BP556+BR556+BT556+BV556+BX556+BZ556+CB556+CD556+CF556+CH556+CJ556+CL556+CN556+CP556+CR556+CT556+CV556+CX556+CZ556+DB556+DD556+DF556+DH556+DJ556+DL556+DN556+DP556+DR556+DT556+DV556+DX556+DZ556+EB556+ED556+EF556+EH556+EJ556+EL556+EN556+EP556+ER556+ET556+EV556+EX556+EZ556+FB556+FD556+FF556+FH556+FJ556+FL556+FN556+FP556+FR556+FT556+FV556+FX556+FZ556+GB556+GD556+GF556</f>
        <v>0</v>
      </c>
      <c r="Q556" s="99">
        <f>P556-GO556</f>
        <v>0</v>
      </c>
      <c r="R556" s="102">
        <f>ROUNDUP(COUNTIF(T556:U556,"&gt; 0")/2,0)</f>
        <v>0</v>
      </c>
      <c r="S556" s="17" t="str">
        <f>IF(R556=0,"-",IF(R556-X556&gt;8,M556/(8+X556),M556/R556))</f>
        <v>-</v>
      </c>
      <c r="T556" s="102" t="str">
        <f>IFERROR(VLOOKUP(D556,'Ласт турнир'!A$2:C$129,2,FALSE),"")</f>
        <v/>
      </c>
      <c r="U556" s="14">
        <f>IFERROR(VLOOKUP(D556,'Ласт турнир'!A$2:C$129,3,FALSE),0)</f>
        <v>0</v>
      </c>
      <c r="V556" s="176"/>
      <c r="W556" s="177" t="str">
        <f>IF(GP556=0," ",IF(GP556-V556=0," ",GP556-V556))</f>
        <v xml:space="preserve"> </v>
      </c>
      <c r="X556" s="178"/>
    </row>
    <row r="557" spans="3:24" x14ac:dyDescent="0.25">
      <c r="C557" s="168">
        <f>C556+1</f>
        <v>476</v>
      </c>
      <c r="D557" s="3" t="s">
        <v>605</v>
      </c>
      <c r="E557" s="7">
        <v>3</v>
      </c>
      <c r="F557" s="26" t="s">
        <v>807</v>
      </c>
      <c r="G557" s="29" t="str">
        <f>TEXT(E557,"0,0") &amp; F557</f>
        <v>3,0</v>
      </c>
      <c r="H557" s="2">
        <f>IF(M557&gt;0,1,0)</f>
        <v>0</v>
      </c>
      <c r="I557" s="2">
        <f>IF(F557="",E557,E557+0.1)</f>
        <v>3</v>
      </c>
      <c r="J557" s="19"/>
      <c r="K557" s="18" t="str">
        <f>IF(M557 &gt; 0, K556+1, "n/a")</f>
        <v>n/a</v>
      </c>
      <c r="L557" s="11" t="str">
        <f t="shared" si="5"/>
        <v xml:space="preserve"> </v>
      </c>
      <c r="M557" s="27">
        <f>U557</f>
        <v>0</v>
      </c>
      <c r="N557" s="13">
        <f>M557-X557</f>
        <v>0</v>
      </c>
      <c r="O557" s="14" t="str">
        <f>IF(SUMIF(T557:U557,"&lt;0")&lt;&gt;0,SUMIF(T557:U557,"&lt;0")*(-1)," ")</f>
        <v xml:space="preserve"> </v>
      </c>
      <c r="P557" s="15">
        <f>AB557+AD557+AF557+AH557+AJ557+AL557+AN557+AP557+AR557+AT557+AV557+AX557+AZ557+BB557+BD557+BF557+BH557+BJ557+BL557+BN557+BP557+BR557+BT557+BV557+BX557+BZ557+CB557+CD557+CF557+CH557+CJ557+CL557+CN557+CP557+CR557+CT557+CV557+CX557+CZ557+DB557+DD557+DF557+DH557+DJ557+DL557+DN557+DP557+DR557+DT557+DV557+DX557+DZ557+EB557+ED557+EF557+EH557+EJ557+EL557+EN557+EP557+ER557+ET557+EV557+EX557+EZ557+FB557+FD557+FF557+FH557+FJ557+FL557+FN557+FP557+FR557+FT557+FV557+FX557+FZ557+GB557+GD557+GF557</f>
        <v>0</v>
      </c>
      <c r="Q557" s="99">
        <f>P557-GO557</f>
        <v>0</v>
      </c>
      <c r="R557" s="102">
        <f>ROUNDUP(COUNTIF(T557:U557,"&gt; 0")/2,0)</f>
        <v>0</v>
      </c>
      <c r="S557" s="17" t="str">
        <f>IF(R557=0,"-",IF(R557-X557&gt;8,M557/(8+X557),M557/R557))</f>
        <v>-</v>
      </c>
      <c r="T557" s="102" t="str">
        <f>IFERROR(VLOOKUP(D557,'Ласт турнир'!A$2:C$129,2,FALSE),"")</f>
        <v/>
      </c>
      <c r="U557" s="14">
        <f>IFERROR(VLOOKUP(D557,'Ласт турнир'!A$2:C$129,3,FALSE),0)</f>
        <v>0</v>
      </c>
      <c r="V557" s="176"/>
      <c r="W557" s="177" t="str">
        <f>IF(GP557=0," ",IF(GP557-V557=0," ",GP557-V557))</f>
        <v xml:space="preserve"> </v>
      </c>
      <c r="X557" s="178"/>
    </row>
    <row r="558" spans="3:24" x14ac:dyDescent="0.25">
      <c r="C558" s="168">
        <f>C557+1</f>
        <v>477</v>
      </c>
      <c r="D558" s="3" t="s">
        <v>606</v>
      </c>
      <c r="E558" s="7">
        <v>3</v>
      </c>
      <c r="F558" s="26" t="s">
        <v>807</v>
      </c>
      <c r="G558" s="29" t="str">
        <f>TEXT(E558,"0,0") &amp; F558</f>
        <v>3,0</v>
      </c>
      <c r="H558" s="2">
        <f>IF(M558&gt;0,1,0)</f>
        <v>0</v>
      </c>
      <c r="I558" s="2">
        <f>IF(F558="",E558,E558+0.1)</f>
        <v>3</v>
      </c>
      <c r="J558" s="19"/>
      <c r="K558" s="18" t="str">
        <f>IF(M558 &gt; 0, K557+1, "n/a")</f>
        <v>n/a</v>
      </c>
      <c r="L558" s="11" t="str">
        <f t="shared" si="5"/>
        <v xml:space="preserve"> </v>
      </c>
      <c r="M558" s="27">
        <f>U558</f>
        <v>0</v>
      </c>
      <c r="N558" s="13">
        <f>M558-X558</f>
        <v>0</v>
      </c>
      <c r="O558" s="14" t="str">
        <f>IF(SUMIF(T558:U558,"&lt;0")&lt;&gt;0,SUMIF(T558:U558,"&lt;0")*(-1)," ")</f>
        <v xml:space="preserve"> </v>
      </c>
      <c r="P558" s="15">
        <f>AB558+AD558+AF558+AH558+AJ558+AL558+AN558+AP558+AR558+AT558+AV558+AX558+AZ558+BB558+BD558+BF558+BH558+BJ558+BL558+BN558+BP558+BR558+BT558+BV558+BX558+BZ558+CB558+CD558+CF558+CH558+CJ558+CL558+CN558+CP558+CR558+CT558+CV558+CX558+CZ558+DB558+DD558+DF558+DH558+DJ558+DL558+DN558+DP558+DR558+DT558+DV558+DX558+DZ558+EB558+ED558+EF558+EH558+EJ558+EL558+EN558+EP558+ER558+ET558+EV558+EX558+EZ558+FB558+FD558+FF558+FH558+FJ558+FL558+FN558+FP558+FR558+FT558+FV558+FX558+FZ558+GB558+GD558+GF558</f>
        <v>0</v>
      </c>
      <c r="Q558" s="99">
        <f>P558-GO558</f>
        <v>0</v>
      </c>
      <c r="R558" s="102">
        <f>ROUNDUP(COUNTIF(T558:U558,"&gt; 0")/2,0)</f>
        <v>0</v>
      </c>
      <c r="S558" s="17" t="str">
        <f>IF(R558=0,"-",IF(R558-X558&gt;8,M558/(8+X558),M558/R558))</f>
        <v>-</v>
      </c>
      <c r="T558" s="102" t="str">
        <f>IFERROR(VLOOKUP(D558,'Ласт турнир'!A$2:C$129,2,FALSE),"")</f>
        <v/>
      </c>
      <c r="U558" s="14">
        <f>IFERROR(VLOOKUP(D558,'Ласт турнир'!A$2:C$129,3,FALSE),0)</f>
        <v>0</v>
      </c>
      <c r="V558" s="176"/>
      <c r="W558" s="177" t="str">
        <f>IF(GP558=0," ",IF(GP558-V558=0," ",GP558-V558))</f>
        <v xml:space="preserve"> </v>
      </c>
      <c r="X558" s="178"/>
    </row>
    <row r="559" spans="3:24" x14ac:dyDescent="0.25">
      <c r="C559" s="168">
        <f>C558+1</f>
        <v>478</v>
      </c>
      <c r="D559" s="3" t="s">
        <v>608</v>
      </c>
      <c r="E559" s="7">
        <v>3</v>
      </c>
      <c r="F559" s="26" t="s">
        <v>807</v>
      </c>
      <c r="G559" s="29" t="str">
        <f>TEXT(E559,"0,0") &amp; F559</f>
        <v>3,0</v>
      </c>
      <c r="H559" s="2">
        <f>IF(M559&gt;0,1,0)</f>
        <v>0</v>
      </c>
      <c r="I559" s="2">
        <f>IF(F559="",E559,E559+0.1)</f>
        <v>3</v>
      </c>
      <c r="J559" s="19"/>
      <c r="K559" s="18" t="str">
        <f>IF(M559 &gt; 0, K558+1, "n/a")</f>
        <v>n/a</v>
      </c>
      <c r="L559" s="11" t="str">
        <f t="shared" si="5"/>
        <v xml:space="preserve"> </v>
      </c>
      <c r="M559" s="27">
        <f>U559</f>
        <v>0</v>
      </c>
      <c r="N559" s="13">
        <f>M559-X559</f>
        <v>0</v>
      </c>
      <c r="O559" s="14" t="str">
        <f>IF(SUMIF(T559:U559,"&lt;0")&lt;&gt;0,SUMIF(T559:U559,"&lt;0")*(-1)," ")</f>
        <v xml:space="preserve"> </v>
      </c>
      <c r="P559" s="15">
        <f>AB559+AD559+AF559+AH559+AJ559+AL559+AN559+AP559+AR559+AT559+AV559+AX559+AZ559+BB559+BD559+BF559+BH559+BJ559+BL559+BN559+BP559+BR559+BT559+BV559+BX559+BZ559+CB559+CD559+CF559+CH559+CJ559+CL559+CN559+CP559+CR559+CT559+CV559+CX559+CZ559+DB559+DD559+DF559+DH559+DJ559+DL559+DN559+DP559+DR559+DT559+DV559+DX559+DZ559+EB559+ED559+EF559+EH559+EJ559+EL559+EN559+EP559+ER559+ET559+EV559+EX559+EZ559+FB559+FD559+FF559+FH559+FJ559+FL559+FN559+FP559+FR559+FT559+FV559+FX559+FZ559+GB559+GD559+GF559</f>
        <v>0</v>
      </c>
      <c r="Q559" s="99">
        <f>P559-GO559</f>
        <v>0</v>
      </c>
      <c r="R559" s="102">
        <f>ROUNDUP(COUNTIF(T559:U559,"&gt; 0")/2,0)</f>
        <v>0</v>
      </c>
      <c r="S559" s="17" t="str">
        <f>IF(R559=0,"-",IF(R559-X559&gt;8,M559/(8+X559),M559/R559))</f>
        <v>-</v>
      </c>
      <c r="T559" s="102" t="str">
        <f>IFERROR(VLOOKUP(D559,'Ласт турнир'!A$2:C$129,2,FALSE),"")</f>
        <v/>
      </c>
      <c r="U559" s="14">
        <f>IFERROR(VLOOKUP(D559,'Ласт турнир'!A$2:C$129,3,FALSE),0)</f>
        <v>0</v>
      </c>
      <c r="V559" s="176"/>
      <c r="W559" s="177" t="str">
        <f>IF(GP559=0," ",IF(GP559-V559=0," ",GP559-V559))</f>
        <v xml:space="preserve"> </v>
      </c>
      <c r="X559" s="178"/>
    </row>
    <row r="560" spans="3:24" x14ac:dyDescent="0.25">
      <c r="C560" s="168">
        <f>C559+1</f>
        <v>479</v>
      </c>
      <c r="D560" s="3" t="s">
        <v>609</v>
      </c>
      <c r="E560" s="7">
        <v>3</v>
      </c>
      <c r="F560" s="26" t="s">
        <v>807</v>
      </c>
      <c r="G560" s="29" t="str">
        <f>TEXT(E560,"0,0") &amp; F560</f>
        <v>3,0</v>
      </c>
      <c r="H560" s="2">
        <f>IF(M560&gt;0,1,0)</f>
        <v>0</v>
      </c>
      <c r="I560" s="2">
        <f>IF(F560="",E560,E560+0.1)</f>
        <v>3</v>
      </c>
      <c r="J560" s="19"/>
      <c r="K560" s="18" t="str">
        <f>IF(M560 &gt; 0, K559+1, "n/a")</f>
        <v>n/a</v>
      </c>
      <c r="L560" s="11" t="str">
        <f t="shared" si="5"/>
        <v xml:space="preserve"> </v>
      </c>
      <c r="M560" s="27">
        <f>U560</f>
        <v>0</v>
      </c>
      <c r="N560" s="13">
        <f>M560-X560</f>
        <v>0</v>
      </c>
      <c r="O560" s="14" t="str">
        <f>IF(SUMIF(T560:U560,"&lt;0")&lt;&gt;0,SUMIF(T560:U560,"&lt;0")*(-1)," ")</f>
        <v xml:space="preserve"> </v>
      </c>
      <c r="P560" s="15">
        <f>AB560+AD560+AF560+AH560+AJ560+AL560+AN560+AP560+AR560+AT560+AV560+AX560+AZ560+BB560+BD560+BF560+BH560+BJ560+BL560+BN560+BP560+BR560+BT560+BV560+BX560+BZ560+CB560+CD560+CF560+CH560+CJ560+CL560+CN560+CP560+CR560+CT560+CV560+CX560+CZ560+DB560+DD560+DF560+DH560+DJ560+DL560+DN560+DP560+DR560+DT560+DV560+DX560+DZ560+EB560+ED560+EF560+EH560+EJ560+EL560+EN560+EP560+ER560+ET560+EV560+EX560+EZ560+FB560+FD560+FF560+FH560+FJ560+FL560+FN560+FP560+FR560+FT560+FV560+FX560+FZ560+GB560+GD560+GF560</f>
        <v>0</v>
      </c>
      <c r="Q560" s="99">
        <f>P560-GO560</f>
        <v>0</v>
      </c>
      <c r="R560" s="102">
        <f>ROUNDUP(COUNTIF(T560:U560,"&gt; 0")/2,0)</f>
        <v>0</v>
      </c>
      <c r="S560" s="17" t="str">
        <f>IF(R560=0,"-",IF(R560-X560&gt;8,M560/(8+X560),M560/R560))</f>
        <v>-</v>
      </c>
      <c r="T560" s="102" t="str">
        <f>IFERROR(VLOOKUP(D560,'Ласт турнир'!A$2:C$129,2,FALSE),"")</f>
        <v/>
      </c>
      <c r="U560" s="14">
        <f>IFERROR(VLOOKUP(D560,'Ласт турнир'!A$2:C$129,3,FALSE),0)</f>
        <v>0</v>
      </c>
      <c r="V560" s="176"/>
      <c r="W560" s="177" t="str">
        <f>IF(GP560=0," ",IF(GP560-V560=0," ",GP560-V560))</f>
        <v xml:space="preserve"> </v>
      </c>
      <c r="X560" s="178"/>
    </row>
    <row r="561" spans="3:24" x14ac:dyDescent="0.25">
      <c r="C561" s="168">
        <f>C560+1</f>
        <v>480</v>
      </c>
      <c r="D561" s="3" t="s">
        <v>480</v>
      </c>
      <c r="E561" s="7">
        <v>3</v>
      </c>
      <c r="F561" s="26" t="s">
        <v>807</v>
      </c>
      <c r="G561" s="29" t="str">
        <f>TEXT(E561,"0,0") &amp; F561</f>
        <v>3,0</v>
      </c>
      <c r="H561" s="2">
        <f>IF(M561&gt;0,1,0)</f>
        <v>0</v>
      </c>
      <c r="I561" s="2">
        <f>IF(F561="",E561,E561+0.1)</f>
        <v>3</v>
      </c>
      <c r="J561" s="19"/>
      <c r="K561" s="18" t="str">
        <f>IF(M561 &gt; 0, K560+1, "n/a")</f>
        <v>n/a</v>
      </c>
      <c r="L561" s="11" t="str">
        <f t="shared" si="5"/>
        <v xml:space="preserve"> </v>
      </c>
      <c r="M561" s="27">
        <f>U561</f>
        <v>0</v>
      </c>
      <c r="N561" s="13">
        <f>M561-X561</f>
        <v>0</v>
      </c>
      <c r="O561" s="14" t="str">
        <f>IF(SUMIF(T561:U561,"&lt;0")&lt;&gt;0,SUMIF(T561:U561,"&lt;0")*(-1)," ")</f>
        <v xml:space="preserve"> </v>
      </c>
      <c r="P561" s="15">
        <f>AB561+AD561+AF561+AH561+AJ561+AL561+AN561+AP561+AR561+AT561+AV561+AX561+AZ561+BB561+BD561+BF561+BH561+BJ561+BL561+BN561+BP561+BR561+BT561+BV561+BX561+BZ561+CB561+CD561+CF561+CH561+CJ561+CL561+CN561+CP561+CR561+CT561+CV561+CX561+CZ561+DB561+DD561+DF561+DH561+DJ561+DL561+DN561+DP561+DR561+DT561+DV561+DX561+DZ561+EB561+ED561+EF561+EH561+EJ561+EL561+EN561+EP561+ER561+ET561+EV561+EX561+EZ561+FB561+FD561+FF561+FH561+FJ561+FL561+FN561+FP561+FR561+FT561+FV561+FX561+FZ561+GB561+GD561+GF561</f>
        <v>0</v>
      </c>
      <c r="Q561" s="99">
        <f>P561-GO561</f>
        <v>0</v>
      </c>
      <c r="R561" s="102">
        <f>ROUNDUP(COUNTIF(T561:U561,"&gt; 0")/2,0)</f>
        <v>0</v>
      </c>
      <c r="S561" s="17" t="str">
        <f>IF(R561=0,"-",IF(R561-X561&gt;8,M561/(8+X561),M561/R561))</f>
        <v>-</v>
      </c>
      <c r="T561" s="102" t="str">
        <f>IFERROR(VLOOKUP(D561,'Ласт турнир'!A$2:C$129,2,FALSE),"")</f>
        <v/>
      </c>
      <c r="U561" s="14">
        <f>IFERROR(VLOOKUP(D561,'Ласт турнир'!A$2:C$129,3,FALSE),0)</f>
        <v>0</v>
      </c>
      <c r="V561" s="176"/>
      <c r="W561" s="177" t="str">
        <f>IF(GP561=0," ",IF(GP561-V561=0," ",GP561-V561))</f>
        <v xml:space="preserve"> </v>
      </c>
      <c r="X561" s="178"/>
    </row>
    <row r="562" spans="3:24" x14ac:dyDescent="0.25">
      <c r="C562" s="168">
        <f>C561+1</f>
        <v>481</v>
      </c>
      <c r="D562" s="3" t="s">
        <v>610</v>
      </c>
      <c r="E562" s="7">
        <v>3</v>
      </c>
      <c r="F562" s="26" t="s">
        <v>807</v>
      </c>
      <c r="G562" s="29" t="str">
        <f>TEXT(E562,"0,0") &amp; F562</f>
        <v>3,0</v>
      </c>
      <c r="H562" s="2">
        <f>IF(M562&gt;0,1,0)</f>
        <v>0</v>
      </c>
      <c r="I562" s="2">
        <f>IF(F562="",E562,E562+0.1)</f>
        <v>3</v>
      </c>
      <c r="J562" s="19"/>
      <c r="K562" s="18" t="str">
        <f>IF(M562 &gt; 0, K561+1, "n/a")</f>
        <v>n/a</v>
      </c>
      <c r="L562" s="11" t="str">
        <f t="shared" si="5"/>
        <v xml:space="preserve"> </v>
      </c>
      <c r="M562" s="27">
        <f>U562</f>
        <v>0</v>
      </c>
      <c r="N562" s="13">
        <f>M562-X562</f>
        <v>0</v>
      </c>
      <c r="O562" s="14" t="str">
        <f>IF(SUMIF(T562:U562,"&lt;0")&lt;&gt;0,SUMIF(T562:U562,"&lt;0")*(-1)," ")</f>
        <v xml:space="preserve"> </v>
      </c>
      <c r="P562" s="15">
        <f>AB562+AD562+AF562+AH562+AJ562+AL562+AN562+AP562+AR562+AT562+AV562+AX562+AZ562+BB562+BD562+BF562+BH562+BJ562+BL562+BN562+BP562+BR562+BT562+BV562+BX562+BZ562+CB562+CD562+CF562+CH562+CJ562+CL562+CN562+CP562+CR562+CT562+CV562+CX562+CZ562+DB562+DD562+DF562+DH562+DJ562+DL562+DN562+DP562+DR562+DT562+DV562+DX562+DZ562+EB562+ED562+EF562+EH562+EJ562+EL562+EN562+EP562+ER562+ET562+EV562+EX562+EZ562+FB562+FD562+FF562+FH562+FJ562+FL562+FN562+FP562+FR562+FT562+FV562+FX562+FZ562+GB562+GD562+GF562</f>
        <v>0</v>
      </c>
      <c r="Q562" s="99">
        <f>P562-GO562</f>
        <v>0</v>
      </c>
      <c r="R562" s="102">
        <f>ROUNDUP(COUNTIF(T562:U562,"&gt; 0")/2,0)</f>
        <v>0</v>
      </c>
      <c r="S562" s="17" t="str">
        <f>IF(R562=0,"-",IF(R562-X562&gt;8,M562/(8+X562),M562/R562))</f>
        <v>-</v>
      </c>
      <c r="T562" s="102" t="str">
        <f>IFERROR(VLOOKUP(D562,'Ласт турнир'!A$2:C$129,2,FALSE),"")</f>
        <v/>
      </c>
      <c r="U562" s="14">
        <f>IFERROR(VLOOKUP(D562,'Ласт турнир'!A$2:C$129,3,FALSE),0)</f>
        <v>0</v>
      </c>
      <c r="V562" s="176"/>
      <c r="W562" s="177" t="str">
        <f>IF(GP562=0," ",IF(GP562-V562=0," ",GP562-V562))</f>
        <v xml:space="preserve"> </v>
      </c>
      <c r="X562" s="178"/>
    </row>
    <row r="563" spans="3:24" x14ac:dyDescent="0.25">
      <c r="C563" s="168">
        <f>C562+1</f>
        <v>482</v>
      </c>
      <c r="D563" s="3" t="s">
        <v>611</v>
      </c>
      <c r="E563" s="7">
        <v>3</v>
      </c>
      <c r="F563" s="26" t="s">
        <v>807</v>
      </c>
      <c r="G563" s="29" t="str">
        <f>TEXT(E563,"0,0") &amp; F563</f>
        <v>3,0</v>
      </c>
      <c r="H563" s="2">
        <f>IF(M563&gt;0,1,0)</f>
        <v>0</v>
      </c>
      <c r="I563" s="2">
        <f>IF(F563="",E563,E563+0.1)</f>
        <v>3</v>
      </c>
      <c r="J563" s="19"/>
      <c r="K563" s="18" t="str">
        <f>IF(M563 &gt; 0, K562+1, "n/a")</f>
        <v>n/a</v>
      </c>
      <c r="L563" s="11" t="str">
        <f t="shared" si="5"/>
        <v xml:space="preserve"> </v>
      </c>
      <c r="M563" s="27">
        <f>U563</f>
        <v>0</v>
      </c>
      <c r="N563" s="13">
        <f>M563-X563</f>
        <v>0</v>
      </c>
      <c r="O563" s="14" t="str">
        <f>IF(SUMIF(T563:U563,"&lt;0")&lt;&gt;0,SUMIF(T563:U563,"&lt;0")*(-1)," ")</f>
        <v xml:space="preserve"> </v>
      </c>
      <c r="P563" s="15">
        <f>AB563+AD563+AF563+AH563+AJ563+AL563+AN563+AP563+AR563+AT563+AV563+AX563+AZ563+BB563+BD563+BF563+BH563+BJ563+BL563+BN563+BP563+BR563+BT563+BV563+BX563+BZ563+CB563+CD563+CF563+CH563+CJ563+CL563+CN563+CP563+CR563+CT563+CV563+CX563+CZ563+DB563+DD563+DF563+DH563+DJ563+DL563+DN563+DP563+DR563+DT563+DV563+DX563+DZ563+EB563+ED563+EF563+EH563+EJ563+EL563+EN563+EP563+ER563+ET563+EV563+EX563+EZ563+FB563+FD563+FF563+FH563+FJ563+FL563+FN563+FP563+FR563+FT563+FV563+FX563+FZ563+GB563+GD563+GF563</f>
        <v>0</v>
      </c>
      <c r="Q563" s="99">
        <f>P563-GO563</f>
        <v>0</v>
      </c>
      <c r="R563" s="102">
        <f>ROUNDUP(COUNTIF(T563:U563,"&gt; 0")/2,0)</f>
        <v>0</v>
      </c>
      <c r="S563" s="17" t="str">
        <f>IF(R563=0,"-",IF(R563-X563&gt;8,M563/(8+X563),M563/R563))</f>
        <v>-</v>
      </c>
      <c r="T563" s="102" t="str">
        <f>IFERROR(VLOOKUP(D563,'Ласт турнир'!A$2:C$129,2,FALSE),"")</f>
        <v/>
      </c>
      <c r="U563" s="14">
        <f>IFERROR(VLOOKUP(D563,'Ласт турнир'!A$2:C$129,3,FALSE),0)</f>
        <v>0</v>
      </c>
      <c r="V563" s="176"/>
      <c r="W563" s="177" t="str">
        <f>IF(GP563=0," ",IF(GP563-V563=0," ",GP563-V563))</f>
        <v xml:space="preserve"> </v>
      </c>
      <c r="X563" s="178"/>
    </row>
    <row r="564" spans="3:24" x14ac:dyDescent="0.25">
      <c r="C564" s="168">
        <f>C563+1</f>
        <v>483</v>
      </c>
      <c r="D564" s="3" t="s">
        <v>607</v>
      </c>
      <c r="E564" s="7">
        <v>3</v>
      </c>
      <c r="F564" s="26" t="s">
        <v>807</v>
      </c>
      <c r="G564" s="29" t="str">
        <f>TEXT(E564,"0,0") &amp; F564</f>
        <v>3,0</v>
      </c>
      <c r="H564" s="2">
        <f>IF(M564&gt;0,1,0)</f>
        <v>0</v>
      </c>
      <c r="I564" s="2">
        <f>IF(F564="",E564,E564+0.1)</f>
        <v>3</v>
      </c>
      <c r="J564" s="19"/>
      <c r="K564" s="18" t="str">
        <f>IF(M564 &gt; 0, K563+1, "n/a")</f>
        <v>n/a</v>
      </c>
      <c r="L564" s="11" t="str">
        <f t="shared" si="5"/>
        <v xml:space="preserve"> </v>
      </c>
      <c r="M564" s="27">
        <f>U564</f>
        <v>0</v>
      </c>
      <c r="N564" s="13">
        <f>M564-X564</f>
        <v>0</v>
      </c>
      <c r="O564" s="14" t="str">
        <f>IF(SUMIF(T564:U564,"&lt;0")&lt;&gt;0,SUMIF(T564:U564,"&lt;0")*(-1)," ")</f>
        <v xml:space="preserve"> </v>
      </c>
      <c r="P564" s="15">
        <f>AB564+AD564+AF564+AH564+AJ564+AL564+AN564+AP564+AR564+AT564+AV564+AX564+AZ564+BB564+BD564+BF564+BH564+BJ564+BL564+BN564+BP564+BR564+BT564+BV564+BX564+BZ564+CB564+CD564+CF564+CH564+CJ564+CL564+CN564+CP564+CR564+CT564+CV564+CX564+CZ564+DB564+DD564+DF564+DH564+DJ564+DL564+DN564+DP564+DR564+DT564+DV564+DX564+DZ564+EB564+ED564+EF564+EH564+EJ564+EL564+EN564+EP564+ER564+ET564+EV564+EX564+EZ564+FB564+FD564+FF564+FH564+FJ564+FL564+FN564+FP564+FR564+FT564+FV564+FX564+FZ564+GB564+GD564+GF564</f>
        <v>0</v>
      </c>
      <c r="Q564" s="99">
        <f>P564-GO564</f>
        <v>0</v>
      </c>
      <c r="R564" s="102">
        <f>ROUNDUP(COUNTIF(T564:U564,"&gt; 0")/2,0)</f>
        <v>0</v>
      </c>
      <c r="S564" s="17" t="str">
        <f>IF(R564=0,"-",IF(R564-X564&gt;8,M564/(8+X564),M564/R564))</f>
        <v>-</v>
      </c>
      <c r="T564" s="102" t="str">
        <f>IFERROR(VLOOKUP(D564,'Ласт турнир'!A$2:C$129,2,FALSE),"")</f>
        <v/>
      </c>
      <c r="U564" s="14">
        <f>IFERROR(VLOOKUP(D564,'Ласт турнир'!A$2:C$129,3,FALSE),0)</f>
        <v>0</v>
      </c>
      <c r="V564" s="176"/>
      <c r="W564" s="177" t="str">
        <f>IF(GP564=0," ",IF(GP564-V564=0," ",GP564-V564))</f>
        <v xml:space="preserve"> </v>
      </c>
      <c r="X564" s="178"/>
    </row>
    <row r="565" spans="3:24" x14ac:dyDescent="0.25">
      <c r="C565" s="168">
        <f>C564+1</f>
        <v>484</v>
      </c>
      <c r="D565" s="3" t="s">
        <v>383</v>
      </c>
      <c r="E565" s="7">
        <v>3</v>
      </c>
      <c r="F565" s="26" t="s">
        <v>807</v>
      </c>
      <c r="G565" s="29" t="str">
        <f>TEXT(E565,"0,0") &amp; F565</f>
        <v>3,0</v>
      </c>
      <c r="H565" s="2">
        <f>IF(M565&gt;0,1,0)</f>
        <v>0</v>
      </c>
      <c r="I565" s="2">
        <f>IF(F565="",E565,E565+0.1)</f>
        <v>3</v>
      </c>
      <c r="J565" s="19"/>
      <c r="K565" s="18" t="str">
        <f>IF(M565 &gt; 0, K564+1, "n/a")</f>
        <v>n/a</v>
      </c>
      <c r="L565" s="11" t="str">
        <f t="shared" si="5"/>
        <v xml:space="preserve"> </v>
      </c>
      <c r="M565" s="27">
        <f>U565</f>
        <v>0</v>
      </c>
      <c r="N565" s="13">
        <f>M565-X565</f>
        <v>0</v>
      </c>
      <c r="O565" s="14" t="str">
        <f>IF(SUMIF(T565:U565,"&lt;0")&lt;&gt;0,SUMIF(T565:U565,"&lt;0")*(-1)," ")</f>
        <v xml:space="preserve"> </v>
      </c>
      <c r="P565" s="15">
        <f>AB565+AD565+AF565+AH565+AJ565+AL565+AN565+AP565+AR565+AT565+AV565+AX565+AZ565+BB565+BD565+BF565+BH565+BJ565+BL565+BN565+BP565+BR565+BT565+BV565+BX565+BZ565+CB565+CD565+CF565+CH565+CJ565+CL565+CN565+CP565+CR565+CT565+CV565+CX565+CZ565+DB565+DD565+DF565+DH565+DJ565+DL565+DN565+DP565+DR565+DT565+DV565+DX565+DZ565+EB565+ED565+EF565+EH565+EJ565+EL565+EN565+EP565+ER565+ET565+EV565+EX565+EZ565+FB565+FD565+FF565+FH565+FJ565+FL565+FN565+FP565+FR565+FT565+FV565+FX565+FZ565+GB565+GD565+GF565</f>
        <v>0</v>
      </c>
      <c r="Q565" s="99">
        <f>P565-GO565</f>
        <v>0</v>
      </c>
      <c r="R565" s="102">
        <f>ROUNDUP(COUNTIF(T565:U565,"&gt; 0")/2,0)</f>
        <v>0</v>
      </c>
      <c r="S565" s="17" t="str">
        <f>IF(R565=0,"-",IF(R565-X565&gt;8,M565/(8+X565),M565/R565))</f>
        <v>-</v>
      </c>
      <c r="T565" s="102" t="str">
        <f>IFERROR(VLOOKUP(D565,'Ласт турнир'!A$2:C$129,2,FALSE),"")</f>
        <v/>
      </c>
      <c r="U565" s="14">
        <f>IFERROR(VLOOKUP(D565,'Ласт турнир'!A$2:C$129,3,FALSE),0)</f>
        <v>0</v>
      </c>
      <c r="V565" s="176"/>
      <c r="W565" s="177" t="str">
        <f>IF(GP565=0," ",IF(GP565-V565=0," ",GP565-V565))</f>
        <v xml:space="preserve"> </v>
      </c>
      <c r="X565" s="178"/>
    </row>
    <row r="566" spans="3:24" x14ac:dyDescent="0.25">
      <c r="C566" s="168">
        <f>C565+1</f>
        <v>485</v>
      </c>
      <c r="D566" s="3" t="s">
        <v>612</v>
      </c>
      <c r="E566" s="7">
        <v>3</v>
      </c>
      <c r="F566" s="26" t="s">
        <v>807</v>
      </c>
      <c r="G566" s="29" t="str">
        <f>TEXT(E566,"0,0") &amp; F566</f>
        <v>3,0</v>
      </c>
      <c r="H566" s="2">
        <f>IF(M566&gt;0,1,0)</f>
        <v>0</v>
      </c>
      <c r="I566" s="2">
        <f>IF(F566="",E566,E566+0.1)</f>
        <v>3</v>
      </c>
      <c r="J566" s="19"/>
      <c r="K566" s="18" t="str">
        <f>IF(M566 &gt; 0, K565+1, "n/a")</f>
        <v>n/a</v>
      </c>
      <c r="L566" s="11" t="str">
        <f t="shared" si="5"/>
        <v xml:space="preserve"> </v>
      </c>
      <c r="M566" s="27">
        <f>U566</f>
        <v>0</v>
      </c>
      <c r="N566" s="13">
        <f>M566-X566</f>
        <v>0</v>
      </c>
      <c r="O566" s="14" t="str">
        <f>IF(SUMIF(T566:U566,"&lt;0")&lt;&gt;0,SUMIF(T566:U566,"&lt;0")*(-1)," ")</f>
        <v xml:space="preserve"> </v>
      </c>
      <c r="P566" s="15">
        <f>AB566+AD566+AF566+AH566+AJ566+AL566+AN566+AP566+AR566+AT566+AV566+AX566+AZ566+BB566+BD566+BF566+BH566+BJ566+BL566+BN566+BP566+BR566+BT566+BV566+BX566+BZ566+CB566+CD566+CF566+CH566+CJ566+CL566+CN566+CP566+CR566+CT566+CV566+CX566+CZ566+DB566+DD566+DF566+DH566+DJ566+DL566+DN566+DP566+DR566+DT566+DV566+DX566+DZ566+EB566+ED566+EF566+EH566+EJ566+EL566+EN566+EP566+ER566+ET566+EV566+EX566+EZ566+FB566+FD566+FF566+FH566+FJ566+FL566+FN566+FP566+FR566+FT566+FV566+FX566+FZ566+GB566+GD566+GF566</f>
        <v>0</v>
      </c>
      <c r="Q566" s="99">
        <f>P566-GO566</f>
        <v>0</v>
      </c>
      <c r="R566" s="102">
        <f>ROUNDUP(COUNTIF(T566:U566,"&gt; 0")/2,0)</f>
        <v>0</v>
      </c>
      <c r="S566" s="17" t="str">
        <f>IF(R566=0,"-",IF(R566-X566&gt;8,M566/(8+X566),M566/R566))</f>
        <v>-</v>
      </c>
      <c r="T566" s="102" t="str">
        <f>IFERROR(VLOOKUP(D566,'Ласт турнир'!A$2:C$129,2,FALSE),"")</f>
        <v/>
      </c>
      <c r="U566" s="14">
        <f>IFERROR(VLOOKUP(D566,'Ласт турнир'!A$2:C$129,3,FALSE),0)</f>
        <v>0</v>
      </c>
      <c r="V566" s="176"/>
      <c r="W566" s="177" t="str">
        <f>IF(GP566=0," ",IF(GP566-V566=0," ",GP566-V566))</f>
        <v xml:space="preserve"> </v>
      </c>
      <c r="X566" s="178"/>
    </row>
    <row r="567" spans="3:24" x14ac:dyDescent="0.25">
      <c r="C567" s="168">
        <f>C566+1</f>
        <v>486</v>
      </c>
      <c r="D567" s="3" t="s">
        <v>652</v>
      </c>
      <c r="E567" s="7">
        <v>3</v>
      </c>
      <c r="F567" s="26" t="s">
        <v>807</v>
      </c>
      <c r="G567" s="29" t="str">
        <f>TEXT(E567,"0,0") &amp; F567</f>
        <v>3,0</v>
      </c>
      <c r="H567" s="2">
        <f>IF(M567&gt;0,1,0)</f>
        <v>0</v>
      </c>
      <c r="I567" s="2">
        <f>IF(F567="",E567,E567+0.1)</f>
        <v>3</v>
      </c>
      <c r="J567" s="19"/>
      <c r="K567" s="18" t="str">
        <f>IF(M567 &gt; 0, K566+1, "n/a")</f>
        <v>n/a</v>
      </c>
      <c r="L567" s="11" t="str">
        <f t="shared" si="5"/>
        <v xml:space="preserve"> </v>
      </c>
      <c r="M567" s="27">
        <f>U567</f>
        <v>0</v>
      </c>
      <c r="N567" s="13">
        <f>M567-X567</f>
        <v>0</v>
      </c>
      <c r="O567" s="14" t="str">
        <f>IF(SUMIF(T567:U567,"&lt;0")&lt;&gt;0,SUMIF(T567:U567,"&lt;0")*(-1)," ")</f>
        <v xml:space="preserve"> </v>
      </c>
      <c r="P567" s="15">
        <f>AB567+AD567+AF567+AH567+AJ567+AL567+AN567+AP567+AR567+AT567+AV567+AX567+AZ567+BB567+BD567+BF567+BH567+BJ567+BL567+BN567+BP567+BR567+BT567+BV567+BX567+BZ567+CB567+CD567+CF567+CH567+CJ567+CL567+CN567+CP567+CR567+CT567+CV567+CX567+CZ567+DB567+DD567+DF567+DH567+DJ567+DL567+DN567+DP567+DR567+DT567+DV567+DX567+DZ567+EB567+ED567+EF567+EH567+EJ567+EL567+EN567+EP567+ER567+ET567+EV567+EX567+EZ567+FB567+FD567+FF567+FH567+FJ567+FL567+FN567+FP567+FR567+FT567+FV567+FX567+FZ567+GB567+GD567+GF567</f>
        <v>0</v>
      </c>
      <c r="Q567" s="99">
        <f>P567-GO567</f>
        <v>0</v>
      </c>
      <c r="R567" s="102">
        <f>ROUNDUP(COUNTIF(T567:U567,"&gt; 0")/2,0)</f>
        <v>0</v>
      </c>
      <c r="S567" s="17" t="str">
        <f>IF(R567=0,"-",IF(R567-X567&gt;8,M567/(8+X567),M567/R567))</f>
        <v>-</v>
      </c>
      <c r="T567" s="102" t="str">
        <f>IFERROR(VLOOKUP(D567,'Ласт турнир'!A$2:C$129,2,FALSE),"")</f>
        <v/>
      </c>
      <c r="U567" s="14">
        <f>IFERROR(VLOOKUP(D567,'Ласт турнир'!A$2:C$129,3,FALSE),0)</f>
        <v>0</v>
      </c>
      <c r="V567" s="176"/>
      <c r="W567" s="177" t="str">
        <f>IF(GP567=0," ",IF(GP567-V567=0," ",GP567-V567))</f>
        <v xml:space="preserve"> </v>
      </c>
      <c r="X567" s="178"/>
    </row>
    <row r="568" spans="3:24" x14ac:dyDescent="0.25">
      <c r="C568" s="168">
        <f>C567+1</f>
        <v>487</v>
      </c>
      <c r="D568" s="3" t="s">
        <v>461</v>
      </c>
      <c r="E568" s="7">
        <v>3</v>
      </c>
      <c r="F568" s="26" t="s">
        <v>807</v>
      </c>
      <c r="G568" s="29" t="str">
        <f>TEXT(E568,"0,0") &amp; F568</f>
        <v>3,0</v>
      </c>
      <c r="H568" s="2">
        <f>IF(M568&gt;0,1,0)</f>
        <v>0</v>
      </c>
      <c r="I568" s="2">
        <f>IF(F568="",E568,E568+0.1)</f>
        <v>3</v>
      </c>
      <c r="J568" s="19"/>
      <c r="K568" s="18" t="str">
        <f>IF(M568 &gt; 0, K567+1, "n/a")</f>
        <v>n/a</v>
      </c>
      <c r="L568" s="11" t="str">
        <f t="shared" si="5"/>
        <v xml:space="preserve"> </v>
      </c>
      <c r="M568" s="27">
        <f>U568</f>
        <v>0</v>
      </c>
      <c r="N568" s="13">
        <f>M568-X568</f>
        <v>0</v>
      </c>
      <c r="O568" s="14" t="str">
        <f>IF(SUMIF(T568:U568,"&lt;0")&lt;&gt;0,SUMIF(T568:U568,"&lt;0")*(-1)," ")</f>
        <v xml:space="preserve"> </v>
      </c>
      <c r="P568" s="15">
        <f>AB568+AD568+AF568+AH568+AJ568+AL568+AN568+AP568+AR568+AT568+AV568+AX568+AZ568+BB568+BD568+BF568+BH568+BJ568+BL568+BN568+BP568+BR568+BT568+BV568+BX568+BZ568+CB568+CD568+CF568+CH568+CJ568+CL568+CN568+CP568+CR568+CT568+CV568+CX568+CZ568+DB568+DD568+DF568+DH568+DJ568+DL568+DN568+DP568+DR568+DT568+DV568+DX568+DZ568+EB568+ED568+EF568+EH568+EJ568+EL568+EN568+EP568+ER568+ET568+EV568+EX568+EZ568+FB568+FD568+FF568+FH568+FJ568+FL568+FN568+FP568+FR568+FT568+FV568+FX568+FZ568+GB568+GD568+GF568</f>
        <v>0</v>
      </c>
      <c r="Q568" s="99">
        <f>P568-GO568</f>
        <v>0</v>
      </c>
      <c r="R568" s="102">
        <f>ROUNDUP(COUNTIF(T568:U568,"&gt; 0")/2,0)</f>
        <v>0</v>
      </c>
      <c r="S568" s="17" t="str">
        <f>IF(R568=0,"-",IF(R568-X568&gt;8,M568/(8+X568),M568/R568))</f>
        <v>-</v>
      </c>
      <c r="T568" s="102" t="str">
        <f>IFERROR(VLOOKUP(D568,'Ласт турнир'!A$2:C$129,2,FALSE),"")</f>
        <v/>
      </c>
      <c r="U568" s="14">
        <f>IFERROR(VLOOKUP(D568,'Ласт турнир'!A$2:C$129,3,FALSE),0)</f>
        <v>0</v>
      </c>
      <c r="V568" s="176"/>
      <c r="W568" s="177" t="str">
        <f>IF(GP568=0," ",IF(GP568-V568=0," ",GP568-V568))</f>
        <v xml:space="preserve"> </v>
      </c>
      <c r="X568" s="178"/>
    </row>
    <row r="569" spans="3:24" x14ac:dyDescent="0.25">
      <c r="C569" s="168">
        <f>C568+1</f>
        <v>488</v>
      </c>
      <c r="D569" s="3" t="s">
        <v>402</v>
      </c>
      <c r="E569" s="7">
        <v>3</v>
      </c>
      <c r="F569" s="26" t="s">
        <v>807</v>
      </c>
      <c r="G569" s="29" t="str">
        <f>TEXT(E569,"0,0") &amp; F569</f>
        <v>3,0</v>
      </c>
      <c r="H569" s="2">
        <f>IF(M569&gt;0,1,0)</f>
        <v>0</v>
      </c>
      <c r="I569" s="2">
        <f>IF(F569="",E569,E569+0.1)</f>
        <v>3</v>
      </c>
      <c r="J569" s="19"/>
      <c r="K569" s="18" t="str">
        <f>IF(M569 &gt; 0, K568+1, "n/a")</f>
        <v>n/a</v>
      </c>
      <c r="L569" s="11" t="str">
        <f t="shared" si="5"/>
        <v xml:space="preserve"> </v>
      </c>
      <c r="M569" s="27">
        <f>U569</f>
        <v>0</v>
      </c>
      <c r="N569" s="13">
        <f>M569-X569</f>
        <v>0</v>
      </c>
      <c r="O569" s="14" t="str">
        <f>IF(SUMIF(T569:U569,"&lt;0")&lt;&gt;0,SUMIF(T569:U569,"&lt;0")*(-1)," ")</f>
        <v xml:space="preserve"> </v>
      </c>
      <c r="P569" s="15">
        <f>AB569+AD569+AF569+AH569+AJ569+AL569+AN569+AP569+AR569+AT569+AV569+AX569+AZ569+BB569+BD569+BF569+BH569+BJ569+BL569+BN569+BP569+BR569+BT569+BV569+BX569+BZ569+CB569+CD569+CF569+CH569+CJ569+CL569+CN569+CP569+CR569+CT569+CV569+CX569+CZ569+DB569+DD569+DF569+DH569+DJ569+DL569+DN569+DP569+DR569+DT569+DV569+DX569+DZ569+EB569+ED569+EF569+EH569+EJ569+EL569+EN569+EP569+ER569+ET569+EV569+EX569+EZ569+FB569+FD569+FF569+FH569+FJ569+FL569+FN569+FP569+FR569+FT569+FV569+FX569+FZ569+GB569+GD569+GF569</f>
        <v>0</v>
      </c>
      <c r="Q569" s="99">
        <f>P569-GO569</f>
        <v>0</v>
      </c>
      <c r="R569" s="102">
        <f>ROUNDUP(COUNTIF(T569:U569,"&gt; 0")/2,0)</f>
        <v>0</v>
      </c>
      <c r="S569" s="17" t="str">
        <f>IF(R569=0,"-",IF(R569-X569&gt;8,M569/(8+X569),M569/R569))</f>
        <v>-</v>
      </c>
      <c r="T569" s="102" t="str">
        <f>IFERROR(VLOOKUP(D569,'Ласт турнир'!A$2:C$129,2,FALSE),"")</f>
        <v/>
      </c>
      <c r="U569" s="14">
        <f>IFERROR(VLOOKUP(D569,'Ласт турнир'!A$2:C$129,3,FALSE),0)</f>
        <v>0</v>
      </c>
      <c r="V569" s="176"/>
      <c r="W569" s="177" t="str">
        <f>IF(GP569=0," ",IF(GP569-V569=0," ",GP569-V569))</f>
        <v xml:space="preserve"> </v>
      </c>
      <c r="X569" s="178"/>
    </row>
    <row r="570" spans="3:24" x14ac:dyDescent="0.25">
      <c r="C570" s="168">
        <f>C569+1</f>
        <v>489</v>
      </c>
      <c r="D570" s="3" t="s">
        <v>613</v>
      </c>
      <c r="E570" s="7">
        <v>3</v>
      </c>
      <c r="F570" s="26" t="s">
        <v>807</v>
      </c>
      <c r="G570" s="29" t="str">
        <f>TEXT(E570,"0,0") &amp; F570</f>
        <v>3,0</v>
      </c>
      <c r="H570" s="2">
        <f>IF(M570&gt;0,1,0)</f>
        <v>0</v>
      </c>
      <c r="I570" s="2">
        <f>IF(F570="",E570,E570+0.1)</f>
        <v>3</v>
      </c>
      <c r="J570" s="19"/>
      <c r="K570" s="18" t="str">
        <f>IF(M570 &gt; 0, K569+1, "n/a")</f>
        <v>n/a</v>
      </c>
      <c r="L570" s="11" t="str">
        <f t="shared" si="5"/>
        <v xml:space="preserve"> </v>
      </c>
      <c r="M570" s="27">
        <f>U570</f>
        <v>0</v>
      </c>
      <c r="N570" s="13">
        <f>M570-X570</f>
        <v>0</v>
      </c>
      <c r="O570" s="14" t="str">
        <f>IF(SUMIF(T570:U570,"&lt;0")&lt;&gt;0,SUMIF(T570:U570,"&lt;0")*(-1)," ")</f>
        <v xml:space="preserve"> </v>
      </c>
      <c r="P570" s="15">
        <f>AB570+AD570+AF570+AH570+AJ570+AL570+AN570+AP570+AR570+AT570+AV570+AX570+AZ570+BB570+BD570+BF570+BH570+BJ570+BL570+BN570+BP570+BR570+BT570+BV570+BX570+BZ570+CB570+CD570+CF570+CH570+CJ570+CL570+CN570+CP570+CR570+CT570+CV570+CX570+CZ570+DB570+DD570+DF570+DH570+DJ570+DL570+DN570+DP570+DR570+DT570+DV570+DX570+DZ570+EB570+ED570+EF570+EH570+EJ570+EL570+EN570+EP570+ER570+ET570+EV570+EX570+EZ570+FB570+FD570+FF570+FH570+FJ570+FL570+FN570+FP570+FR570+FT570+FV570+FX570+FZ570+GB570+GD570+GF570</f>
        <v>0</v>
      </c>
      <c r="Q570" s="99">
        <f>P570-GO570</f>
        <v>0</v>
      </c>
      <c r="R570" s="102">
        <f>ROUNDUP(COUNTIF(T570:U570,"&gt; 0")/2,0)</f>
        <v>0</v>
      </c>
      <c r="S570" s="17" t="str">
        <f>IF(R570=0,"-",IF(R570-X570&gt;8,M570/(8+X570),M570/R570))</f>
        <v>-</v>
      </c>
      <c r="T570" s="102" t="str">
        <f>IFERROR(VLOOKUP(D570,'Ласт турнир'!A$2:C$129,2,FALSE),"")</f>
        <v/>
      </c>
      <c r="U570" s="14">
        <f>IFERROR(VLOOKUP(D570,'Ласт турнир'!A$2:C$129,3,FALSE),0)</f>
        <v>0</v>
      </c>
      <c r="V570" s="176"/>
      <c r="W570" s="177" t="str">
        <f>IF(GP570=0," ",IF(GP570-V570=0," ",GP570-V570))</f>
        <v xml:space="preserve"> </v>
      </c>
      <c r="X570" s="178"/>
    </row>
    <row r="571" spans="3:24" x14ac:dyDescent="0.25">
      <c r="C571" s="168">
        <f>C570+1</f>
        <v>490</v>
      </c>
      <c r="D571" s="3" t="s">
        <v>420</v>
      </c>
      <c r="E571" s="7">
        <v>3</v>
      </c>
      <c r="F571" s="26" t="s">
        <v>807</v>
      </c>
      <c r="G571" s="29" t="str">
        <f>TEXT(E571,"0,0") &amp; F571</f>
        <v>3,0</v>
      </c>
      <c r="H571" s="2">
        <f>IF(M571&gt;0,1,0)</f>
        <v>0</v>
      </c>
      <c r="I571" s="2">
        <f>IF(F571="",E571,E571+0.1)</f>
        <v>3</v>
      </c>
      <c r="J571" s="19"/>
      <c r="K571" s="18" t="str">
        <f>IF(M571 &gt; 0, K570+1, "n/a")</f>
        <v>n/a</v>
      </c>
      <c r="L571" s="11" t="str">
        <f t="shared" si="5"/>
        <v xml:space="preserve"> </v>
      </c>
      <c r="M571" s="27">
        <f>U571</f>
        <v>0</v>
      </c>
      <c r="N571" s="13">
        <f>M571-X571</f>
        <v>0</v>
      </c>
      <c r="O571" s="14" t="str">
        <f>IF(SUMIF(T571:U571,"&lt;0")&lt;&gt;0,SUMIF(T571:U571,"&lt;0")*(-1)," ")</f>
        <v xml:space="preserve"> </v>
      </c>
      <c r="P571" s="15">
        <f>AB571+AD571+AF571+AH571+AJ571+AL571+AN571+AP571+AR571+AT571+AV571+AX571+AZ571+BB571+BD571+BF571+BH571+BJ571+BL571+BN571+BP571+BR571+BT571+BV571+BX571+BZ571+CB571+CD571+CF571+CH571+CJ571+CL571+CN571+CP571+CR571+CT571+CV571+CX571+CZ571+DB571+DD571+DF571+DH571+DJ571+DL571+DN571+DP571+DR571+DT571+DV571+DX571+DZ571+EB571+ED571+EF571+EH571+EJ571+EL571+EN571+EP571+ER571+ET571+EV571+EX571+EZ571+FB571+FD571+FF571+FH571+FJ571+FL571+FN571+FP571+FR571+FT571+FV571+FX571+FZ571+GB571+GD571+GF571</f>
        <v>0</v>
      </c>
      <c r="Q571" s="99">
        <f>P571-GO571</f>
        <v>0</v>
      </c>
      <c r="R571" s="102">
        <f>ROUNDUP(COUNTIF(T571:U571,"&gt; 0")/2,0)</f>
        <v>0</v>
      </c>
      <c r="S571" s="17" t="str">
        <f>IF(R571=0,"-",IF(R571-X571&gt;8,M571/(8+X571),M571/R571))</f>
        <v>-</v>
      </c>
      <c r="T571" s="102" t="str">
        <f>IFERROR(VLOOKUP(D571,'Ласт турнир'!A$2:C$129,2,FALSE),"")</f>
        <v/>
      </c>
      <c r="U571" s="14">
        <f>IFERROR(VLOOKUP(D571,'Ласт турнир'!A$2:C$129,3,FALSE),0)</f>
        <v>0</v>
      </c>
      <c r="V571" s="176"/>
      <c r="W571" s="177" t="str">
        <f>IF(GP571=0," ",IF(GP571-V571=0," ",GP571-V571))</f>
        <v xml:space="preserve"> </v>
      </c>
      <c r="X571" s="178"/>
    </row>
    <row r="572" spans="3:24" x14ac:dyDescent="0.25">
      <c r="C572" s="168">
        <f>C571+1</f>
        <v>491</v>
      </c>
      <c r="D572" s="3" t="s">
        <v>614</v>
      </c>
      <c r="E572" s="7">
        <v>3</v>
      </c>
      <c r="F572" s="26" t="s">
        <v>807</v>
      </c>
      <c r="G572" s="29" t="str">
        <f>TEXT(E572,"0,0") &amp; F572</f>
        <v>3,0</v>
      </c>
      <c r="H572" s="2">
        <f>IF(M572&gt;0,1,0)</f>
        <v>0</v>
      </c>
      <c r="I572" s="2">
        <f>IF(F572="",E572,E572+0.1)</f>
        <v>3</v>
      </c>
      <c r="J572" s="19"/>
      <c r="K572" s="18" t="str">
        <f>IF(M572 &gt; 0, K571+1, "n/a")</f>
        <v>n/a</v>
      </c>
      <c r="L572" s="11" t="str">
        <f t="shared" si="5"/>
        <v xml:space="preserve"> </v>
      </c>
      <c r="M572" s="27">
        <f>U572</f>
        <v>0</v>
      </c>
      <c r="N572" s="13">
        <f>M572-X572</f>
        <v>0</v>
      </c>
      <c r="O572" s="14" t="str">
        <f>IF(SUMIF(T572:U572,"&lt;0")&lt;&gt;0,SUMIF(T572:U572,"&lt;0")*(-1)," ")</f>
        <v xml:space="preserve"> </v>
      </c>
      <c r="P572" s="15">
        <f>AB572+AD572+AF572+AH572+AJ572+AL572+AN572+AP572+AR572+AT572+AV572+AX572+AZ572+BB572+BD572+BF572+BH572+BJ572+BL572+BN572+BP572+BR572+BT572+BV572+BX572+BZ572+CB572+CD572+CF572+CH572+CJ572+CL572+CN572+CP572+CR572+CT572+CV572+CX572+CZ572+DB572+DD572+DF572+DH572+DJ572+DL572+DN572+DP572+DR572+DT572+DV572+DX572+DZ572+EB572+ED572+EF572+EH572+EJ572+EL572+EN572+EP572+ER572+ET572+EV572+EX572+EZ572+FB572+FD572+FF572+FH572+FJ572+FL572+FN572+FP572+FR572+FT572+FV572+FX572+FZ572+GB572+GD572+GF572</f>
        <v>0</v>
      </c>
      <c r="Q572" s="99">
        <f>P572-GO572</f>
        <v>0</v>
      </c>
      <c r="R572" s="102">
        <f>ROUNDUP(COUNTIF(T572:U572,"&gt; 0")/2,0)</f>
        <v>0</v>
      </c>
      <c r="S572" s="17" t="str">
        <f>IF(R572=0,"-",IF(R572-X572&gt;8,M572/(8+X572),M572/R572))</f>
        <v>-</v>
      </c>
      <c r="T572" s="102" t="str">
        <f>IFERROR(VLOOKUP(D572,'Ласт турнир'!A$2:C$129,2,FALSE),"")</f>
        <v/>
      </c>
      <c r="U572" s="14">
        <f>IFERROR(VLOOKUP(D572,'Ласт турнир'!A$2:C$129,3,FALSE),0)</f>
        <v>0</v>
      </c>
      <c r="V572" s="176"/>
      <c r="W572" s="177" t="str">
        <f>IF(GP572=0," ",IF(GP572-V572=0," ",GP572-V572))</f>
        <v xml:space="preserve"> </v>
      </c>
      <c r="X572" s="178"/>
    </row>
    <row r="573" spans="3:24" x14ac:dyDescent="0.25">
      <c r="C573" s="168">
        <f>C572+1</f>
        <v>492</v>
      </c>
      <c r="D573" s="3" t="s">
        <v>615</v>
      </c>
      <c r="E573" s="7">
        <v>3</v>
      </c>
      <c r="F573" s="26" t="s">
        <v>807</v>
      </c>
      <c r="G573" s="29" t="str">
        <f>TEXT(E573,"0,0") &amp; F573</f>
        <v>3,0</v>
      </c>
      <c r="H573" s="2">
        <f>IF(M573&gt;0,1,0)</f>
        <v>0</v>
      </c>
      <c r="I573" s="2">
        <f>IF(F573="",E573,E573+0.1)</f>
        <v>3</v>
      </c>
      <c r="J573" s="19"/>
      <c r="K573" s="18" t="str">
        <f>IF(M573 &gt; 0, K572+1, "n/a")</f>
        <v>n/a</v>
      </c>
      <c r="L573" s="11" t="str">
        <f t="shared" si="5"/>
        <v xml:space="preserve"> </v>
      </c>
      <c r="M573" s="27">
        <f>U573</f>
        <v>0</v>
      </c>
      <c r="N573" s="13">
        <f>M573-X573</f>
        <v>0</v>
      </c>
      <c r="O573" s="14" t="str">
        <f>IF(SUMIF(T573:U573,"&lt;0")&lt;&gt;0,SUMIF(T573:U573,"&lt;0")*(-1)," ")</f>
        <v xml:space="preserve"> </v>
      </c>
      <c r="P573" s="15">
        <f>AB573+AD573+AF573+AH573+AJ573+AL573+AN573+AP573+AR573+AT573+AV573+AX573+AZ573+BB573+BD573+BF573+BH573+BJ573+BL573+BN573+BP573+BR573+BT573+BV573+BX573+BZ573+CB573+CD573+CF573+CH573+CJ573+CL573+CN573+CP573+CR573+CT573+CV573+CX573+CZ573+DB573+DD573+DF573+DH573+DJ573+DL573+DN573+DP573+DR573+DT573+DV573+DX573+DZ573+EB573+ED573+EF573+EH573+EJ573+EL573+EN573+EP573+ER573+ET573+EV573+EX573+EZ573+FB573+FD573+FF573+FH573+FJ573+FL573+FN573+FP573+FR573+FT573+FV573+FX573+FZ573+GB573+GD573+GF573</f>
        <v>0</v>
      </c>
      <c r="Q573" s="99">
        <f>P573-GO573</f>
        <v>0</v>
      </c>
      <c r="R573" s="102">
        <f>ROUNDUP(COUNTIF(T573:U573,"&gt; 0")/2,0)</f>
        <v>0</v>
      </c>
      <c r="S573" s="17" t="str">
        <f>IF(R573=0,"-",IF(R573-X573&gt;8,M573/(8+X573),M573/R573))</f>
        <v>-</v>
      </c>
      <c r="T573" s="102" t="str">
        <f>IFERROR(VLOOKUP(D573,'Ласт турнир'!A$2:C$129,2,FALSE),"")</f>
        <v/>
      </c>
      <c r="U573" s="14">
        <f>IFERROR(VLOOKUP(D573,'Ласт турнир'!A$2:C$129,3,FALSE),0)</f>
        <v>0</v>
      </c>
      <c r="V573" s="176"/>
      <c r="W573" s="177" t="str">
        <f>IF(GP573=0," ",IF(GP573-V573=0," ",GP573-V573))</f>
        <v xml:space="preserve"> </v>
      </c>
      <c r="X573" s="178"/>
    </row>
    <row r="574" spans="3:24" x14ac:dyDescent="0.25">
      <c r="C574" s="168">
        <f>C573+1</f>
        <v>493</v>
      </c>
      <c r="D574" s="3" t="s">
        <v>464</v>
      </c>
      <c r="E574" s="7">
        <v>3</v>
      </c>
      <c r="F574" s="26" t="s">
        <v>807</v>
      </c>
      <c r="G574" s="29" t="str">
        <f>TEXT(E574,"0,0") &amp; F574</f>
        <v>3,0</v>
      </c>
      <c r="H574" s="2">
        <f>IF(M574&gt;0,1,0)</f>
        <v>0</v>
      </c>
      <c r="I574" s="2">
        <f>IF(F574="",E574,E574+0.1)</f>
        <v>3</v>
      </c>
      <c r="J574" s="19"/>
      <c r="K574" s="18" t="str">
        <f>IF(M574 &gt; 0, K573+1, "n/a")</f>
        <v>n/a</v>
      </c>
      <c r="L574" s="11" t="str">
        <f t="shared" si="5"/>
        <v xml:space="preserve"> </v>
      </c>
      <c r="M574" s="27">
        <f>U574</f>
        <v>0</v>
      </c>
      <c r="N574" s="13">
        <f>M574-X574</f>
        <v>0</v>
      </c>
      <c r="O574" s="14" t="str">
        <f>IF(SUMIF(T574:U574,"&lt;0")&lt;&gt;0,SUMIF(T574:U574,"&lt;0")*(-1)," ")</f>
        <v xml:space="preserve"> </v>
      </c>
      <c r="P574" s="15">
        <f>AB574+AD574+AF574+AH574+AJ574+AL574+AN574+AP574+AR574+AT574+AV574+AX574+AZ574+BB574+BD574+BF574+BH574+BJ574+BL574+BN574+BP574+BR574+BT574+BV574+BX574+BZ574+CB574+CD574+CF574+CH574+CJ574+CL574+CN574+CP574+CR574+CT574+CV574+CX574+CZ574+DB574+DD574+DF574+DH574+DJ574+DL574+DN574+DP574+DR574+DT574+DV574+DX574+DZ574+EB574+ED574+EF574+EH574+EJ574+EL574+EN574+EP574+ER574+ET574+EV574+EX574+EZ574+FB574+FD574+FF574+FH574+FJ574+FL574+FN574+FP574+FR574+FT574+FV574+FX574+FZ574+GB574+GD574+GF574</f>
        <v>0</v>
      </c>
      <c r="Q574" s="99">
        <f>P574-GO574</f>
        <v>0</v>
      </c>
      <c r="R574" s="102">
        <f>ROUNDUP(COUNTIF(T574:U574,"&gt; 0")/2,0)</f>
        <v>0</v>
      </c>
      <c r="S574" s="17" t="str">
        <f>IF(R574=0,"-",IF(R574-X574&gt;8,M574/(8+X574),M574/R574))</f>
        <v>-</v>
      </c>
      <c r="T574" s="102" t="str">
        <f>IFERROR(VLOOKUP(D574,'Ласт турнир'!A$2:C$129,2,FALSE),"")</f>
        <v/>
      </c>
      <c r="U574" s="14">
        <f>IFERROR(VLOOKUP(D574,'Ласт турнир'!A$2:C$129,3,FALSE),0)</f>
        <v>0</v>
      </c>
      <c r="V574" s="176"/>
      <c r="W574" s="177" t="str">
        <f>IF(GP574=0," ",IF(GP574-V574=0," ",GP574-V574))</f>
        <v xml:space="preserve"> </v>
      </c>
      <c r="X574" s="178"/>
    </row>
    <row r="575" spans="3:24" x14ac:dyDescent="0.25">
      <c r="C575" s="168">
        <f>C574+1</f>
        <v>494</v>
      </c>
      <c r="D575" s="3" t="s">
        <v>616</v>
      </c>
      <c r="E575" s="7">
        <v>3</v>
      </c>
      <c r="F575" s="26" t="s">
        <v>807</v>
      </c>
      <c r="G575" s="29" t="str">
        <f>TEXT(E575,"0,0") &amp; F575</f>
        <v>3,0</v>
      </c>
      <c r="H575" s="2">
        <f>IF(M575&gt;0,1,0)</f>
        <v>0</v>
      </c>
      <c r="I575" s="2">
        <f>IF(F575="",E575,E575+0.1)</f>
        <v>3</v>
      </c>
      <c r="J575" s="19"/>
      <c r="K575" s="18" t="str">
        <f>IF(M575 &gt; 0, K574+1, "n/a")</f>
        <v>n/a</v>
      </c>
      <c r="L575" s="11" t="str">
        <f t="shared" si="5"/>
        <v xml:space="preserve"> </v>
      </c>
      <c r="M575" s="27">
        <f>U575</f>
        <v>0</v>
      </c>
      <c r="N575" s="13">
        <f>M575-X575</f>
        <v>0</v>
      </c>
      <c r="O575" s="14" t="str">
        <f>IF(SUMIF(T575:U575,"&lt;0")&lt;&gt;0,SUMIF(T575:U575,"&lt;0")*(-1)," ")</f>
        <v xml:space="preserve"> </v>
      </c>
      <c r="P575" s="15">
        <f>AB575+AD575+AF575+AH575+AJ575+AL575+AN575+AP575+AR575+AT575+AV575+AX575+AZ575+BB575+BD575+BF575+BH575+BJ575+BL575+BN575+BP575+BR575+BT575+BV575+BX575+BZ575+CB575+CD575+CF575+CH575+CJ575+CL575+CN575+CP575+CR575+CT575+CV575+CX575+CZ575+DB575+DD575+DF575+DH575+DJ575+DL575+DN575+DP575+DR575+DT575+DV575+DX575+DZ575+EB575+ED575+EF575+EH575+EJ575+EL575+EN575+EP575+ER575+ET575+EV575+EX575+EZ575+FB575+FD575+FF575+FH575+FJ575+FL575+FN575+FP575+FR575+FT575+FV575+FX575+FZ575+GB575+GD575+GF575</f>
        <v>0</v>
      </c>
      <c r="Q575" s="99">
        <f>P575-GO575</f>
        <v>0</v>
      </c>
      <c r="R575" s="102">
        <f>ROUNDUP(COUNTIF(T575:U575,"&gt; 0")/2,0)</f>
        <v>0</v>
      </c>
      <c r="S575" s="17" t="str">
        <f>IF(R575=0,"-",IF(R575-X575&gt;8,M575/(8+X575),M575/R575))</f>
        <v>-</v>
      </c>
      <c r="T575" s="102" t="str">
        <f>IFERROR(VLOOKUP(D575,'Ласт турнир'!A$2:C$129,2,FALSE),"")</f>
        <v/>
      </c>
      <c r="U575" s="14">
        <f>IFERROR(VLOOKUP(D575,'Ласт турнир'!A$2:C$129,3,FALSE),0)</f>
        <v>0</v>
      </c>
      <c r="V575" s="176"/>
      <c r="W575" s="177" t="str">
        <f>IF(GP575=0," ",IF(GP575-V575=0," ",GP575-V575))</f>
        <v xml:space="preserve"> </v>
      </c>
      <c r="X575" s="178"/>
    </row>
    <row r="576" spans="3:24" x14ac:dyDescent="0.25">
      <c r="C576" s="168">
        <f>C575+1</f>
        <v>495</v>
      </c>
      <c r="D576" s="3" t="s">
        <v>618</v>
      </c>
      <c r="E576" s="7">
        <v>3</v>
      </c>
      <c r="F576" s="26" t="s">
        <v>807</v>
      </c>
      <c r="G576" s="29" t="str">
        <f>TEXT(E576,"0,0") &amp; F576</f>
        <v>3,0</v>
      </c>
      <c r="H576" s="2">
        <f>IF(M576&gt;0,1,0)</f>
        <v>0</v>
      </c>
      <c r="I576" s="2">
        <f>IF(F576="",E576,E576+0.1)</f>
        <v>3</v>
      </c>
      <c r="J576" s="19"/>
      <c r="K576" s="18" t="str">
        <f>IF(M576 &gt; 0, K575+1, "n/a")</f>
        <v>n/a</v>
      </c>
      <c r="L576" s="11" t="str">
        <f t="shared" si="5"/>
        <v xml:space="preserve"> </v>
      </c>
      <c r="M576" s="27">
        <f>U576</f>
        <v>0</v>
      </c>
      <c r="N576" s="13">
        <f>M576-X576</f>
        <v>0</v>
      </c>
      <c r="O576" s="14" t="str">
        <f>IF(SUMIF(T576:U576,"&lt;0")&lt;&gt;0,SUMIF(T576:U576,"&lt;0")*(-1)," ")</f>
        <v xml:space="preserve"> </v>
      </c>
      <c r="P576" s="15">
        <f>AB576+AD576+AF576+AH576+AJ576+AL576+AN576+AP576+AR576+AT576+AV576+AX576+AZ576+BB576+BD576+BF576+BH576+BJ576+BL576+BN576+BP576+BR576+BT576+BV576+BX576+BZ576+CB576+CD576+CF576+CH576+CJ576+CL576+CN576+CP576+CR576+CT576+CV576+CX576+CZ576+DB576+DD576+DF576+DH576+DJ576+DL576+DN576+DP576+DR576+DT576+DV576+DX576+DZ576+EB576+ED576+EF576+EH576+EJ576+EL576+EN576+EP576+ER576+ET576+EV576+EX576+EZ576+FB576+FD576+FF576+FH576+FJ576+FL576+FN576+FP576+FR576+FT576+FV576+FX576+FZ576+GB576+GD576+GF576</f>
        <v>0</v>
      </c>
      <c r="Q576" s="99">
        <f>P576-GO576</f>
        <v>0</v>
      </c>
      <c r="R576" s="102">
        <f>ROUNDUP(COUNTIF(T576:U576,"&gt; 0")/2,0)</f>
        <v>0</v>
      </c>
      <c r="S576" s="17" t="str">
        <f>IF(R576=0,"-",IF(R576-X576&gt;8,M576/(8+X576),M576/R576))</f>
        <v>-</v>
      </c>
      <c r="T576" s="102" t="str">
        <f>IFERROR(VLOOKUP(D576,'Ласт турнир'!A$2:C$129,2,FALSE),"")</f>
        <v/>
      </c>
      <c r="U576" s="14">
        <f>IFERROR(VLOOKUP(D576,'Ласт турнир'!A$2:C$129,3,FALSE),0)</f>
        <v>0</v>
      </c>
      <c r="V576" s="176"/>
      <c r="W576" s="177" t="str">
        <f>IF(GP576=0," ",IF(GP576-V576=0," ",GP576-V576))</f>
        <v xml:space="preserve"> </v>
      </c>
      <c r="X576" s="178"/>
    </row>
    <row r="577" spans="3:24" x14ac:dyDescent="0.25">
      <c r="C577" s="168">
        <f>C576+1</f>
        <v>496</v>
      </c>
      <c r="D577" s="3" t="s">
        <v>619</v>
      </c>
      <c r="E577" s="7">
        <v>3</v>
      </c>
      <c r="F577" s="26" t="s">
        <v>807</v>
      </c>
      <c r="G577" s="29" t="str">
        <f>TEXT(E577,"0,0") &amp; F577</f>
        <v>3,0</v>
      </c>
      <c r="H577" s="2">
        <f>IF(M577&gt;0,1,0)</f>
        <v>0</v>
      </c>
      <c r="I577" s="2">
        <f>IF(F577="",E577,E577+0.1)</f>
        <v>3</v>
      </c>
      <c r="J577" s="19"/>
      <c r="K577" s="18" t="str">
        <f>IF(M577 &gt; 0, K576+1, "n/a")</f>
        <v>n/a</v>
      </c>
      <c r="L577" s="11" t="str">
        <f t="shared" si="5"/>
        <v xml:space="preserve"> </v>
      </c>
      <c r="M577" s="27">
        <f>U577</f>
        <v>0</v>
      </c>
      <c r="N577" s="13">
        <f>M577-X577</f>
        <v>0</v>
      </c>
      <c r="O577" s="14" t="str">
        <f>IF(SUMIF(T577:U577,"&lt;0")&lt;&gt;0,SUMIF(T577:U577,"&lt;0")*(-1)," ")</f>
        <v xml:space="preserve"> </v>
      </c>
      <c r="P577" s="15">
        <f>AB577+AD577+AF577+AH577+AJ577+AL577+AN577+AP577+AR577+AT577+AV577+AX577+AZ577+BB577+BD577+BF577+BH577+BJ577+BL577+BN577+BP577+BR577+BT577+BV577+BX577+BZ577+CB577+CD577+CF577+CH577+CJ577+CL577+CN577+CP577+CR577+CT577+CV577+CX577+CZ577+DB577+DD577+DF577+DH577+DJ577+DL577+DN577+DP577+DR577+DT577+DV577+DX577+DZ577+EB577+ED577+EF577+EH577+EJ577+EL577+EN577+EP577+ER577+ET577+EV577+EX577+EZ577+FB577+FD577+FF577+FH577+FJ577+FL577+FN577+FP577+FR577+FT577+FV577+FX577+FZ577+GB577+GD577+GF577</f>
        <v>0</v>
      </c>
      <c r="Q577" s="99">
        <f>P577-GO577</f>
        <v>0</v>
      </c>
      <c r="R577" s="102">
        <f>ROUNDUP(COUNTIF(T577:U577,"&gt; 0")/2,0)</f>
        <v>0</v>
      </c>
      <c r="S577" s="17" t="str">
        <f>IF(R577=0,"-",IF(R577-X577&gt;8,M577/(8+X577),M577/R577))</f>
        <v>-</v>
      </c>
      <c r="T577" s="102" t="str">
        <f>IFERROR(VLOOKUP(D577,'Ласт турнир'!A$2:C$129,2,FALSE),"")</f>
        <v/>
      </c>
      <c r="U577" s="14">
        <f>IFERROR(VLOOKUP(D577,'Ласт турнир'!A$2:C$129,3,FALSE),0)</f>
        <v>0</v>
      </c>
      <c r="V577" s="176"/>
      <c r="W577" s="177" t="str">
        <f>IF(GP577=0," ",IF(GP577-V577=0," ",GP577-V577))</f>
        <v xml:space="preserve"> </v>
      </c>
      <c r="X577" s="178"/>
    </row>
    <row r="578" spans="3:24" x14ac:dyDescent="0.25">
      <c r="C578" s="168">
        <f>C577+1</f>
        <v>497</v>
      </c>
      <c r="D578" s="3" t="s">
        <v>620</v>
      </c>
      <c r="E578" s="7">
        <v>3</v>
      </c>
      <c r="F578" s="26" t="s">
        <v>807</v>
      </c>
      <c r="G578" s="29" t="str">
        <f>TEXT(E578,"0,0") &amp; F578</f>
        <v>3,0</v>
      </c>
      <c r="H578" s="2">
        <f>IF(M578&gt;0,1,0)</f>
        <v>0</v>
      </c>
      <c r="I578" s="2">
        <f>IF(F578="",E578,E578+0.1)</f>
        <v>3</v>
      </c>
      <c r="J578" s="19"/>
      <c r="K578" s="18" t="str">
        <f>IF(M578 &gt; 0, K577+1, "n/a")</f>
        <v>n/a</v>
      </c>
      <c r="L578" s="11" t="str">
        <f t="shared" si="5"/>
        <v xml:space="preserve"> </v>
      </c>
      <c r="M578" s="27">
        <f>U578</f>
        <v>0</v>
      </c>
      <c r="N578" s="13">
        <f>M578-X578</f>
        <v>0</v>
      </c>
      <c r="O578" s="14" t="str">
        <f>IF(SUMIF(T578:U578,"&lt;0")&lt;&gt;0,SUMIF(T578:U578,"&lt;0")*(-1)," ")</f>
        <v xml:space="preserve"> </v>
      </c>
      <c r="P578" s="15">
        <f>AB578+AD578+AF578+AH578+AJ578+AL578+AN578+AP578+AR578+AT578+AV578+AX578+AZ578+BB578+BD578+BF578+BH578+BJ578+BL578+BN578+BP578+BR578+BT578+BV578+BX578+BZ578+CB578+CD578+CF578+CH578+CJ578+CL578+CN578+CP578+CR578+CT578+CV578+CX578+CZ578+DB578+DD578+DF578+DH578+DJ578+DL578+DN578+DP578+DR578+DT578+DV578+DX578+DZ578+EB578+ED578+EF578+EH578+EJ578+EL578+EN578+EP578+ER578+ET578+EV578+EX578+EZ578+FB578+FD578+FF578+FH578+FJ578+FL578+FN578+FP578+FR578+FT578+FV578+FX578+FZ578+GB578+GD578+GF578</f>
        <v>0</v>
      </c>
      <c r="Q578" s="99">
        <f>P578-GO578</f>
        <v>0</v>
      </c>
      <c r="R578" s="102">
        <f>ROUNDUP(COUNTIF(T578:U578,"&gt; 0")/2,0)</f>
        <v>0</v>
      </c>
      <c r="S578" s="17" t="str">
        <f>IF(R578=0,"-",IF(R578-X578&gt;8,M578/(8+X578),M578/R578))</f>
        <v>-</v>
      </c>
      <c r="T578" s="102" t="str">
        <f>IFERROR(VLOOKUP(D578,'Ласт турнир'!A$2:C$129,2,FALSE),"")</f>
        <v/>
      </c>
      <c r="U578" s="14">
        <f>IFERROR(VLOOKUP(D578,'Ласт турнир'!A$2:C$129,3,FALSE),0)</f>
        <v>0</v>
      </c>
      <c r="V578" s="176"/>
      <c r="W578" s="177" t="str">
        <f>IF(GP578=0," ",IF(GP578-V578=0," ",GP578-V578))</f>
        <v xml:space="preserve"> </v>
      </c>
      <c r="X578" s="178"/>
    </row>
    <row r="579" spans="3:24" x14ac:dyDescent="0.25">
      <c r="C579" s="168">
        <f>C578+1</f>
        <v>498</v>
      </c>
      <c r="D579" s="3" t="s">
        <v>491</v>
      </c>
      <c r="E579" s="7">
        <v>3</v>
      </c>
      <c r="F579" s="26" t="s">
        <v>807</v>
      </c>
      <c r="G579" s="29" t="str">
        <f>TEXT(E579,"0,0") &amp; F579</f>
        <v>3,0</v>
      </c>
      <c r="H579" s="2">
        <f>IF(M579&gt;0,1,0)</f>
        <v>0</v>
      </c>
      <c r="I579" s="2">
        <f>IF(F579="",E579,E579+0.1)</f>
        <v>3</v>
      </c>
      <c r="J579" s="19"/>
      <c r="K579" s="18" t="str">
        <f>IF(M579 &gt; 0, K578+1, "n/a")</f>
        <v>n/a</v>
      </c>
      <c r="L579" s="11" t="str">
        <f t="shared" si="5"/>
        <v xml:space="preserve"> </v>
      </c>
      <c r="M579" s="27">
        <f>U579</f>
        <v>0</v>
      </c>
      <c r="N579" s="13">
        <f>M579-X579</f>
        <v>0</v>
      </c>
      <c r="O579" s="14" t="str">
        <f>IF(SUMIF(T579:U579,"&lt;0")&lt;&gt;0,SUMIF(T579:U579,"&lt;0")*(-1)," ")</f>
        <v xml:space="preserve"> </v>
      </c>
      <c r="P579" s="15">
        <f>AB579+AD579+AF579+AH579+AJ579+AL579+AN579+AP579+AR579+AT579+AV579+AX579+AZ579+BB579+BD579+BF579+BH579+BJ579+BL579+BN579+BP579+BR579+BT579+BV579+BX579+BZ579+CB579+CD579+CF579+CH579+CJ579+CL579+CN579+CP579+CR579+CT579+CV579+CX579+CZ579+DB579+DD579+DF579+DH579+DJ579+DL579+DN579+DP579+DR579+DT579+DV579+DX579+DZ579+EB579+ED579+EF579+EH579+EJ579+EL579+EN579+EP579+ER579+ET579+EV579+EX579+EZ579+FB579+FD579+FF579+FH579+FJ579+FL579+FN579+FP579+FR579+FT579+FV579+FX579+FZ579+GB579+GD579+GF579</f>
        <v>0</v>
      </c>
      <c r="Q579" s="99">
        <f>P579-GO579</f>
        <v>0</v>
      </c>
      <c r="R579" s="102">
        <f>ROUNDUP(COUNTIF(T579:U579,"&gt; 0")/2,0)</f>
        <v>0</v>
      </c>
      <c r="S579" s="17" t="str">
        <f>IF(R579=0,"-",IF(R579-X579&gt;8,M579/(8+X579),M579/R579))</f>
        <v>-</v>
      </c>
      <c r="T579" s="102" t="str">
        <f>IFERROR(VLOOKUP(D579,'Ласт турнир'!A$2:C$129,2,FALSE),"")</f>
        <v/>
      </c>
      <c r="U579" s="14">
        <f>IFERROR(VLOOKUP(D579,'Ласт турнир'!A$2:C$129,3,FALSE),0)</f>
        <v>0</v>
      </c>
      <c r="V579" s="176"/>
      <c r="W579" s="177" t="str">
        <f>IF(GP579=0," ",IF(GP579-V579=0," ",GP579-V579))</f>
        <v xml:space="preserve"> </v>
      </c>
      <c r="X579" s="178"/>
    </row>
    <row r="580" spans="3:24" x14ac:dyDescent="0.25">
      <c r="C580" s="168">
        <f>C579+1</f>
        <v>499</v>
      </c>
      <c r="D580" s="3" t="s">
        <v>459</v>
      </c>
      <c r="E580" s="7">
        <v>3</v>
      </c>
      <c r="F580" s="26" t="s">
        <v>807</v>
      </c>
      <c r="G580" s="29" t="str">
        <f>TEXT(E580,"0,0") &amp; F580</f>
        <v>3,0</v>
      </c>
      <c r="H580" s="2">
        <f>IF(M580&gt;0,1,0)</f>
        <v>0</v>
      </c>
      <c r="I580" s="2">
        <f>IF(F580="",E580,E580+0.1)</f>
        <v>3</v>
      </c>
      <c r="J580" s="19"/>
      <c r="K580" s="18" t="str">
        <f>IF(M580 &gt; 0, K579+1, "n/a")</f>
        <v>n/a</v>
      </c>
      <c r="L580" s="11" t="str">
        <f t="shared" si="5"/>
        <v xml:space="preserve"> </v>
      </c>
      <c r="M580" s="27">
        <f>U580</f>
        <v>0</v>
      </c>
      <c r="N580" s="13">
        <f>M580-X580</f>
        <v>0</v>
      </c>
      <c r="O580" s="14" t="str">
        <f>IF(SUMIF(T580:U580,"&lt;0")&lt;&gt;0,SUMIF(T580:U580,"&lt;0")*(-1)," ")</f>
        <v xml:space="preserve"> </v>
      </c>
      <c r="P580" s="15">
        <f>AB580+AD580+AF580+AH580+AJ580+AL580+AN580+AP580+AR580+AT580+AV580+AX580+AZ580+BB580+BD580+BF580+BH580+BJ580+BL580+BN580+BP580+BR580+BT580+BV580+BX580+BZ580+CB580+CD580+CF580+CH580+CJ580+CL580+CN580+CP580+CR580+CT580+CV580+CX580+CZ580+DB580+DD580+DF580+DH580+DJ580+DL580+DN580+DP580+DR580+DT580+DV580+DX580+DZ580+EB580+ED580+EF580+EH580+EJ580+EL580+EN580+EP580+ER580+ET580+EV580+EX580+EZ580+FB580+FD580+FF580+FH580+FJ580+FL580+FN580+FP580+FR580+FT580+FV580+FX580+FZ580+GB580+GD580+GF580</f>
        <v>0</v>
      </c>
      <c r="Q580" s="99">
        <f>P580-GO580</f>
        <v>0</v>
      </c>
      <c r="R580" s="102">
        <f>ROUNDUP(COUNTIF(T580:U580,"&gt; 0")/2,0)</f>
        <v>0</v>
      </c>
      <c r="S580" s="17" t="str">
        <f>IF(R580=0,"-",IF(R580-X580&gt;8,M580/(8+X580),M580/R580))</f>
        <v>-</v>
      </c>
      <c r="T580" s="102" t="str">
        <f>IFERROR(VLOOKUP(D580,'Ласт турнир'!A$2:C$129,2,FALSE),"")</f>
        <v/>
      </c>
      <c r="U580" s="14">
        <f>IFERROR(VLOOKUP(D580,'Ласт турнир'!A$2:C$129,3,FALSE),0)</f>
        <v>0</v>
      </c>
      <c r="V580" s="176"/>
      <c r="W580" s="177" t="str">
        <f>IF(GP580=0," ",IF(GP580-V580=0," ",GP580-V580))</f>
        <v xml:space="preserve"> </v>
      </c>
      <c r="X580" s="178"/>
    </row>
    <row r="581" spans="3:24" x14ac:dyDescent="0.25">
      <c r="C581" s="168">
        <f>C580+1</f>
        <v>500</v>
      </c>
      <c r="D581" s="3" t="s">
        <v>621</v>
      </c>
      <c r="E581" s="7">
        <v>3</v>
      </c>
      <c r="F581" s="26" t="s">
        <v>807</v>
      </c>
      <c r="G581" s="29" t="str">
        <f>TEXT(E581,"0,0") &amp; F581</f>
        <v>3,0</v>
      </c>
      <c r="H581" s="2">
        <f>IF(M581&gt;0,1,0)</f>
        <v>0</v>
      </c>
      <c r="I581" s="2">
        <f>IF(F581="",E581,E581+0.1)</f>
        <v>3</v>
      </c>
      <c r="J581" s="19"/>
      <c r="K581" s="18" t="str">
        <f>IF(M581 &gt; 0, K580+1, "n/a")</f>
        <v>n/a</v>
      </c>
      <c r="L581" s="11" t="str">
        <f t="shared" si="5"/>
        <v xml:space="preserve"> </v>
      </c>
      <c r="M581" s="27">
        <f>U581</f>
        <v>0</v>
      </c>
      <c r="N581" s="13">
        <f>M581-X581</f>
        <v>0</v>
      </c>
      <c r="O581" s="14" t="str">
        <f>IF(SUMIF(T581:U581,"&lt;0")&lt;&gt;0,SUMIF(T581:U581,"&lt;0")*(-1)," ")</f>
        <v xml:space="preserve"> </v>
      </c>
      <c r="P581" s="15">
        <f>AB581+AD581+AF581+AH581+AJ581+AL581+AN581+AP581+AR581+AT581+AV581+AX581+AZ581+BB581+BD581+BF581+BH581+BJ581+BL581+BN581+BP581+BR581+BT581+BV581+BX581+BZ581+CB581+CD581+CF581+CH581+CJ581+CL581+CN581+CP581+CR581+CT581+CV581+CX581+CZ581+DB581+DD581+DF581+DH581+DJ581+DL581+DN581+DP581+DR581+DT581+DV581+DX581+DZ581+EB581+ED581+EF581+EH581+EJ581+EL581+EN581+EP581+ER581+ET581+EV581+EX581+EZ581+FB581+FD581+FF581+FH581+FJ581+FL581+FN581+FP581+FR581+FT581+FV581+FX581+FZ581+GB581+GD581+GF581</f>
        <v>0</v>
      </c>
      <c r="Q581" s="99">
        <f>P581-GO581</f>
        <v>0</v>
      </c>
      <c r="R581" s="102">
        <f>ROUNDUP(COUNTIF(T581:U581,"&gt; 0")/2,0)</f>
        <v>0</v>
      </c>
      <c r="S581" s="17" t="str">
        <f>IF(R581=0,"-",IF(R581-X581&gt;8,M581/(8+X581),M581/R581))</f>
        <v>-</v>
      </c>
      <c r="T581" s="102" t="str">
        <f>IFERROR(VLOOKUP(D581,'Ласт турнир'!A$2:C$129,2,FALSE),"")</f>
        <v/>
      </c>
      <c r="U581" s="14">
        <f>IFERROR(VLOOKUP(D581,'Ласт турнир'!A$2:C$129,3,FALSE),0)</f>
        <v>0</v>
      </c>
      <c r="V581" s="176"/>
      <c r="W581" s="177" t="str">
        <f>IF(GP581=0," ",IF(GP581-V581=0," ",GP581-V581))</f>
        <v xml:space="preserve"> </v>
      </c>
      <c r="X581" s="178"/>
    </row>
    <row r="582" spans="3:24" x14ac:dyDescent="0.25">
      <c r="C582" s="168">
        <f>C581+1</f>
        <v>501</v>
      </c>
      <c r="D582" s="3" t="s">
        <v>447</v>
      </c>
      <c r="E582" s="7">
        <v>3</v>
      </c>
      <c r="F582" s="26" t="s">
        <v>807</v>
      </c>
      <c r="G582" s="29" t="str">
        <f>TEXT(E582,"0,0") &amp; F582</f>
        <v>3,0</v>
      </c>
      <c r="H582" s="2">
        <f>IF(M582&gt;0,1,0)</f>
        <v>0</v>
      </c>
      <c r="I582" s="2">
        <f>IF(F582="",E582,E582+0.1)</f>
        <v>3</v>
      </c>
      <c r="J582" s="19"/>
      <c r="K582" s="18" t="str">
        <f>IF(M582 &gt; 0, K581+1, "n/a")</f>
        <v>n/a</v>
      </c>
      <c r="L582" s="11" t="str">
        <f t="shared" si="5"/>
        <v xml:space="preserve"> </v>
      </c>
      <c r="M582" s="27">
        <f>U582</f>
        <v>0</v>
      </c>
      <c r="N582" s="13">
        <f>M582-X582</f>
        <v>0</v>
      </c>
      <c r="O582" s="14" t="str">
        <f>IF(SUMIF(T582:U582,"&lt;0")&lt;&gt;0,SUMIF(T582:U582,"&lt;0")*(-1)," ")</f>
        <v xml:space="preserve"> </v>
      </c>
      <c r="P582" s="15">
        <f>AB582+AD582+AF582+AH582+AJ582+AL582+AN582+AP582+AR582+AT582+AV582+AX582+AZ582+BB582+BD582+BF582+BH582+BJ582+BL582+BN582+BP582+BR582+BT582+BV582+BX582+BZ582+CB582+CD582+CF582+CH582+CJ582+CL582+CN582+CP582+CR582+CT582+CV582+CX582+CZ582+DB582+DD582+DF582+DH582+DJ582+DL582+DN582+DP582+DR582+DT582+DV582+DX582+DZ582+EB582+ED582+EF582+EH582+EJ582+EL582+EN582+EP582+ER582+ET582+EV582+EX582+EZ582+FB582+FD582+FF582+FH582+FJ582+FL582+FN582+FP582+FR582+FT582+FV582+FX582+FZ582+GB582+GD582+GF582</f>
        <v>0</v>
      </c>
      <c r="Q582" s="99">
        <f>P582-GO582</f>
        <v>0</v>
      </c>
      <c r="R582" s="102">
        <f>ROUNDUP(COUNTIF(T582:U582,"&gt; 0")/2,0)</f>
        <v>0</v>
      </c>
      <c r="S582" s="17" t="str">
        <f>IF(R582=0,"-",IF(R582-X582&gt;8,M582/(8+X582),M582/R582))</f>
        <v>-</v>
      </c>
      <c r="T582" s="102" t="str">
        <f>IFERROR(VLOOKUP(D582,'Ласт турнир'!A$2:C$129,2,FALSE),"")</f>
        <v/>
      </c>
      <c r="U582" s="14">
        <f>IFERROR(VLOOKUP(D582,'Ласт турнир'!A$2:C$129,3,FALSE),0)</f>
        <v>0</v>
      </c>
      <c r="V582" s="176"/>
      <c r="W582" s="177" t="str">
        <f>IF(GP582=0," ",IF(GP582-V582=0," ",GP582-V582))</f>
        <v xml:space="preserve"> </v>
      </c>
      <c r="X582" s="178"/>
    </row>
    <row r="583" spans="3:24" x14ac:dyDescent="0.25">
      <c r="C583" s="168">
        <f>C582+1</f>
        <v>502</v>
      </c>
      <c r="D583" s="3" t="s">
        <v>489</v>
      </c>
      <c r="E583" s="7">
        <v>3</v>
      </c>
      <c r="F583" s="26" t="s">
        <v>807</v>
      </c>
      <c r="G583" s="29" t="str">
        <f>TEXT(E583,"0,0") &amp; F583</f>
        <v>3,0</v>
      </c>
      <c r="H583" s="2">
        <f>IF(M583&gt;0,1,0)</f>
        <v>0</v>
      </c>
      <c r="I583" s="2">
        <f>IF(F583="",E583,E583+0.1)</f>
        <v>3</v>
      </c>
      <c r="J583" s="19"/>
      <c r="K583" s="18" t="str">
        <f>IF(M583 &gt; 0, K582+1, "n/a")</f>
        <v>n/a</v>
      </c>
      <c r="L583" s="11" t="str">
        <f t="shared" si="5"/>
        <v xml:space="preserve"> </v>
      </c>
      <c r="M583" s="27">
        <f>U583</f>
        <v>0</v>
      </c>
      <c r="N583" s="13">
        <f>M583-X583</f>
        <v>0</v>
      </c>
      <c r="O583" s="14" t="str">
        <f>IF(SUMIF(T583:U583,"&lt;0")&lt;&gt;0,SUMIF(T583:U583,"&lt;0")*(-1)," ")</f>
        <v xml:space="preserve"> </v>
      </c>
      <c r="P583" s="15">
        <f>AB583+AD583+AF583+AH583+AJ583+AL583+AN583+AP583+AR583+AT583+AV583+AX583+AZ583+BB583+BD583+BF583+BH583+BJ583+BL583+BN583+BP583+BR583+BT583+BV583+BX583+BZ583+CB583+CD583+CF583+CH583+CJ583+CL583+CN583+CP583+CR583+CT583+CV583+CX583+CZ583+DB583+DD583+DF583+DH583+DJ583+DL583+DN583+DP583+DR583+DT583+DV583+DX583+DZ583+EB583+ED583+EF583+EH583+EJ583+EL583+EN583+EP583+ER583+ET583+EV583+EX583+EZ583+FB583+FD583+FF583+FH583+FJ583+FL583+FN583+FP583+FR583+FT583+FV583+FX583+FZ583+GB583+GD583+GF583</f>
        <v>0</v>
      </c>
      <c r="Q583" s="99">
        <f>P583-GO583</f>
        <v>0</v>
      </c>
      <c r="R583" s="102">
        <f>ROUNDUP(COUNTIF(T583:U583,"&gt; 0")/2,0)</f>
        <v>0</v>
      </c>
      <c r="S583" s="17" t="str">
        <f>IF(R583=0,"-",IF(R583-X583&gt;8,M583/(8+X583),M583/R583))</f>
        <v>-</v>
      </c>
      <c r="T583" s="102" t="str">
        <f>IFERROR(VLOOKUP(D583,'Ласт турнир'!A$2:C$129,2,FALSE),"")</f>
        <v/>
      </c>
      <c r="U583" s="14">
        <f>IFERROR(VLOOKUP(D583,'Ласт турнир'!A$2:C$129,3,FALSE),0)</f>
        <v>0</v>
      </c>
      <c r="V583" s="176"/>
      <c r="W583" s="177" t="str">
        <f>IF(GP583=0," ",IF(GP583-V583=0," ",GP583-V583))</f>
        <v xml:space="preserve"> </v>
      </c>
      <c r="X583" s="178"/>
    </row>
    <row r="584" spans="3:24" x14ac:dyDescent="0.25">
      <c r="C584" s="168">
        <f>C583+1</f>
        <v>503</v>
      </c>
      <c r="D584" s="3" t="s">
        <v>622</v>
      </c>
      <c r="E584" s="7">
        <v>3</v>
      </c>
      <c r="F584" s="26" t="s">
        <v>807</v>
      </c>
      <c r="G584" s="29" t="str">
        <f>TEXT(E584,"0,0") &amp; F584</f>
        <v>3,0</v>
      </c>
      <c r="H584" s="2">
        <f>IF(M584&gt;0,1,0)</f>
        <v>0</v>
      </c>
      <c r="I584" s="2">
        <f>IF(F584="",E584,E584+0.1)</f>
        <v>3</v>
      </c>
      <c r="J584" s="19"/>
      <c r="K584" s="18" t="str">
        <f>IF(M584 &gt; 0, K583+1, "n/a")</f>
        <v>n/a</v>
      </c>
      <c r="L584" s="11" t="str">
        <f t="shared" si="5"/>
        <v xml:space="preserve"> </v>
      </c>
      <c r="M584" s="27">
        <f>U584</f>
        <v>0</v>
      </c>
      <c r="N584" s="13">
        <f>M584-X584</f>
        <v>0</v>
      </c>
      <c r="O584" s="14" t="str">
        <f>IF(SUMIF(T584:U584,"&lt;0")&lt;&gt;0,SUMIF(T584:U584,"&lt;0")*(-1)," ")</f>
        <v xml:space="preserve"> </v>
      </c>
      <c r="P584" s="15">
        <f>AB584+AD584+AF584+AH584+AJ584+AL584+AN584+AP584+AR584+AT584+AV584+AX584+AZ584+BB584+BD584+BF584+BH584+BJ584+BL584+BN584+BP584+BR584+BT584+BV584+BX584+BZ584+CB584+CD584+CF584+CH584+CJ584+CL584+CN584+CP584+CR584+CT584+CV584+CX584+CZ584+DB584+DD584+DF584+DH584+DJ584+DL584+DN584+DP584+DR584+DT584+DV584+DX584+DZ584+EB584+ED584+EF584+EH584+EJ584+EL584+EN584+EP584+ER584+ET584+EV584+EX584+EZ584+FB584+FD584+FF584+FH584+FJ584+FL584+FN584+FP584+FR584+FT584+FV584+FX584+FZ584+GB584+GD584+GF584</f>
        <v>0</v>
      </c>
      <c r="Q584" s="99">
        <f>P584-GO584</f>
        <v>0</v>
      </c>
      <c r="R584" s="102">
        <f>ROUNDUP(COUNTIF(T584:U584,"&gt; 0")/2,0)</f>
        <v>0</v>
      </c>
      <c r="S584" s="17" t="str">
        <f>IF(R584=0,"-",IF(R584-X584&gt;8,M584/(8+X584),M584/R584))</f>
        <v>-</v>
      </c>
      <c r="T584" s="102" t="str">
        <f>IFERROR(VLOOKUP(D584,'Ласт турнир'!A$2:C$129,2,FALSE),"")</f>
        <v/>
      </c>
      <c r="U584" s="14">
        <f>IFERROR(VLOOKUP(D584,'Ласт турнир'!A$2:C$129,3,FALSE),0)</f>
        <v>0</v>
      </c>
      <c r="V584" s="176"/>
      <c r="W584" s="177" t="str">
        <f>IF(GP584=0," ",IF(GP584-V584=0," ",GP584-V584))</f>
        <v xml:space="preserve"> </v>
      </c>
      <c r="X584" s="178"/>
    </row>
    <row r="585" spans="3:24" x14ac:dyDescent="0.25">
      <c r="C585" s="168">
        <f>C584+1</f>
        <v>504</v>
      </c>
      <c r="D585" s="3" t="s">
        <v>623</v>
      </c>
      <c r="E585" s="7">
        <v>3</v>
      </c>
      <c r="F585" s="26" t="s">
        <v>807</v>
      </c>
      <c r="G585" s="29" t="str">
        <f>TEXT(E585,"0,0") &amp; F585</f>
        <v>3,0</v>
      </c>
      <c r="H585" s="2">
        <f>IF(M585&gt;0,1,0)</f>
        <v>0</v>
      </c>
      <c r="I585" s="2">
        <f>IF(F585="",E585,E585+0.1)</f>
        <v>3</v>
      </c>
      <c r="J585" s="19"/>
      <c r="K585" s="18" t="str">
        <f>IF(M585 &gt; 0, K584+1, "n/a")</f>
        <v>n/a</v>
      </c>
      <c r="L585" s="11" t="str">
        <f t="shared" si="5"/>
        <v xml:space="preserve"> </v>
      </c>
      <c r="M585" s="27">
        <f>U585</f>
        <v>0</v>
      </c>
      <c r="N585" s="13">
        <f>M585-X585</f>
        <v>0</v>
      </c>
      <c r="O585" s="14" t="str">
        <f>IF(SUMIF(T585:U585,"&lt;0")&lt;&gt;0,SUMIF(T585:U585,"&lt;0")*(-1)," ")</f>
        <v xml:space="preserve"> </v>
      </c>
      <c r="P585" s="15">
        <f>AB585+AD585+AF585+AH585+AJ585+AL585+AN585+AP585+AR585+AT585+AV585+AX585+AZ585+BB585+BD585+BF585+BH585+BJ585+BL585+BN585+BP585+BR585+BT585+BV585+BX585+BZ585+CB585+CD585+CF585+CH585+CJ585+CL585+CN585+CP585+CR585+CT585+CV585+CX585+CZ585+DB585+DD585+DF585+DH585+DJ585+DL585+DN585+DP585+DR585+DT585+DV585+DX585+DZ585+EB585+ED585+EF585+EH585+EJ585+EL585+EN585+EP585+ER585+ET585+EV585+EX585+EZ585+FB585+FD585+FF585+FH585+FJ585+FL585+FN585+FP585+FR585+FT585+FV585+FX585+FZ585+GB585+GD585+GF585</f>
        <v>0</v>
      </c>
      <c r="Q585" s="99">
        <f>P585-GO585</f>
        <v>0</v>
      </c>
      <c r="R585" s="102">
        <f>ROUNDUP(COUNTIF(T585:U585,"&gt; 0")/2,0)</f>
        <v>0</v>
      </c>
      <c r="S585" s="17" t="str">
        <f>IF(R585=0,"-",IF(R585-X585&gt;8,M585/(8+X585),M585/R585))</f>
        <v>-</v>
      </c>
      <c r="T585" s="102" t="str">
        <f>IFERROR(VLOOKUP(D585,'Ласт турнир'!A$2:C$129,2,FALSE),"")</f>
        <v/>
      </c>
      <c r="U585" s="14">
        <f>IFERROR(VLOOKUP(D585,'Ласт турнир'!A$2:C$129,3,FALSE),0)</f>
        <v>0</v>
      </c>
      <c r="V585" s="176"/>
      <c r="W585" s="177" t="str">
        <f>IF(GP585=0," ",IF(GP585-V585=0," ",GP585-V585))</f>
        <v xml:space="preserve"> </v>
      </c>
      <c r="X585" s="178"/>
    </row>
    <row r="586" spans="3:24" x14ac:dyDescent="0.25">
      <c r="C586" s="168">
        <f>C585+1</f>
        <v>505</v>
      </c>
      <c r="D586" s="3" t="s">
        <v>624</v>
      </c>
      <c r="E586" s="7">
        <v>3</v>
      </c>
      <c r="F586" s="26" t="s">
        <v>807</v>
      </c>
      <c r="G586" s="29" t="str">
        <f>TEXT(E586,"0,0") &amp; F586</f>
        <v>3,0</v>
      </c>
      <c r="H586" s="2">
        <f>IF(M586&gt;0,1,0)</f>
        <v>0</v>
      </c>
      <c r="I586" s="2">
        <f>IF(F586="",E586,E586+0.1)</f>
        <v>3</v>
      </c>
      <c r="J586" s="19"/>
      <c r="K586" s="18" t="str">
        <f>IF(M586 &gt; 0, K585+1, "n/a")</f>
        <v>n/a</v>
      </c>
      <c r="L586" s="11" t="str">
        <f t="shared" si="5"/>
        <v xml:space="preserve"> </v>
      </c>
      <c r="M586" s="27">
        <f>U586</f>
        <v>0</v>
      </c>
      <c r="N586" s="13">
        <f>M586-X586</f>
        <v>0</v>
      </c>
      <c r="O586" s="14" t="str">
        <f>IF(SUMIF(T586:U586,"&lt;0")&lt;&gt;0,SUMIF(T586:U586,"&lt;0")*(-1)," ")</f>
        <v xml:space="preserve"> </v>
      </c>
      <c r="P586" s="15">
        <f>AB586+AD586+AF586+AH586+AJ586+AL586+AN586+AP586+AR586+AT586+AV586+AX586+AZ586+BB586+BD586+BF586+BH586+BJ586+BL586+BN586+BP586+BR586+BT586+BV586+BX586+BZ586+CB586+CD586+CF586+CH586+CJ586+CL586+CN586+CP586+CR586+CT586+CV586+CX586+CZ586+DB586+DD586+DF586+DH586+DJ586+DL586+DN586+DP586+DR586+DT586+DV586+DX586+DZ586+EB586+ED586+EF586+EH586+EJ586+EL586+EN586+EP586+ER586+ET586+EV586+EX586+EZ586+FB586+FD586+FF586+FH586+FJ586+FL586+FN586+FP586+FR586+FT586+FV586+FX586+FZ586+GB586+GD586+GF586</f>
        <v>0</v>
      </c>
      <c r="Q586" s="99">
        <f>P586-GO586</f>
        <v>0</v>
      </c>
      <c r="R586" s="102">
        <f>ROUNDUP(COUNTIF(T586:U586,"&gt; 0")/2,0)</f>
        <v>0</v>
      </c>
      <c r="S586" s="17" t="str">
        <f>IF(R586=0,"-",IF(R586-X586&gt;8,M586/(8+X586),M586/R586))</f>
        <v>-</v>
      </c>
      <c r="T586" s="102" t="str">
        <f>IFERROR(VLOOKUP(D586,'Ласт турнир'!A$2:C$129,2,FALSE),"")</f>
        <v/>
      </c>
      <c r="U586" s="14">
        <f>IFERROR(VLOOKUP(D586,'Ласт турнир'!A$2:C$129,3,FALSE),0)</f>
        <v>0</v>
      </c>
      <c r="V586" s="176"/>
      <c r="W586" s="177" t="str">
        <f>IF(GP586=0," ",IF(GP586-V586=0," ",GP586-V586))</f>
        <v xml:space="preserve"> </v>
      </c>
      <c r="X586" s="178"/>
    </row>
    <row r="587" spans="3:24" x14ac:dyDescent="0.25">
      <c r="C587" s="168">
        <f>C586+1</f>
        <v>506</v>
      </c>
      <c r="D587" s="3" t="s">
        <v>625</v>
      </c>
      <c r="E587" s="7">
        <v>3</v>
      </c>
      <c r="F587" s="26" t="s">
        <v>807</v>
      </c>
      <c r="G587" s="29" t="str">
        <f>TEXT(E587,"0,0") &amp; F587</f>
        <v>3,0</v>
      </c>
      <c r="H587" s="2">
        <f>IF(M587&gt;0,1,0)</f>
        <v>0</v>
      </c>
      <c r="I587" s="2">
        <f>IF(F587="",E587,E587+0.1)</f>
        <v>3</v>
      </c>
      <c r="J587" s="19"/>
      <c r="K587" s="18" t="str">
        <f>IF(M587 &gt; 0, K586+1, "n/a")</f>
        <v>n/a</v>
      </c>
      <c r="L587" s="11" t="str">
        <f t="shared" ref="L587:L650" si="6">IF(V587=0," ",IF(V587-K587=0," ",V587-K587))</f>
        <v xml:space="preserve"> </v>
      </c>
      <c r="M587" s="27">
        <f>U587</f>
        <v>0</v>
      </c>
      <c r="N587" s="13">
        <f>M587-X587</f>
        <v>0</v>
      </c>
      <c r="O587" s="14" t="str">
        <f>IF(SUMIF(T587:U587,"&lt;0")&lt;&gt;0,SUMIF(T587:U587,"&lt;0")*(-1)," ")</f>
        <v xml:space="preserve"> </v>
      </c>
      <c r="P587" s="15">
        <f>AB587+AD587+AF587+AH587+AJ587+AL587+AN587+AP587+AR587+AT587+AV587+AX587+AZ587+BB587+BD587+BF587+BH587+BJ587+BL587+BN587+BP587+BR587+BT587+BV587+BX587+BZ587+CB587+CD587+CF587+CH587+CJ587+CL587+CN587+CP587+CR587+CT587+CV587+CX587+CZ587+DB587+DD587+DF587+DH587+DJ587+DL587+DN587+DP587+DR587+DT587+DV587+DX587+DZ587+EB587+ED587+EF587+EH587+EJ587+EL587+EN587+EP587+ER587+ET587+EV587+EX587+EZ587+FB587+FD587+FF587+FH587+FJ587+FL587+FN587+FP587+FR587+FT587+FV587+FX587+FZ587+GB587+GD587+GF587</f>
        <v>0</v>
      </c>
      <c r="Q587" s="99">
        <f>P587-GO587</f>
        <v>0</v>
      </c>
      <c r="R587" s="102">
        <f>ROUNDUP(COUNTIF(T587:U587,"&gt; 0")/2,0)</f>
        <v>0</v>
      </c>
      <c r="S587" s="17" t="str">
        <f>IF(R587=0,"-",IF(R587-X587&gt;8,M587/(8+X587),M587/R587))</f>
        <v>-</v>
      </c>
      <c r="T587" s="102" t="str">
        <f>IFERROR(VLOOKUP(D587,'Ласт турнир'!A$2:C$129,2,FALSE),"")</f>
        <v/>
      </c>
      <c r="U587" s="14">
        <f>IFERROR(VLOOKUP(D587,'Ласт турнир'!A$2:C$129,3,FALSE),0)</f>
        <v>0</v>
      </c>
      <c r="V587" s="176"/>
      <c r="W587" s="177" t="str">
        <f>IF(GP587=0," ",IF(GP587-V587=0," ",GP587-V587))</f>
        <v xml:space="preserve"> </v>
      </c>
      <c r="X587" s="178"/>
    </row>
    <row r="588" spans="3:24" x14ac:dyDescent="0.25">
      <c r="C588" s="168">
        <f>C587+1</f>
        <v>507</v>
      </c>
      <c r="D588" s="3" t="s">
        <v>626</v>
      </c>
      <c r="E588" s="7">
        <v>3</v>
      </c>
      <c r="F588" s="26" t="s">
        <v>807</v>
      </c>
      <c r="G588" s="29" t="str">
        <f>TEXT(E588,"0,0") &amp; F588</f>
        <v>3,0</v>
      </c>
      <c r="H588" s="2">
        <f>IF(M588&gt;0,1,0)</f>
        <v>0</v>
      </c>
      <c r="I588" s="2">
        <f>IF(F588="",E588,E588+0.1)</f>
        <v>3</v>
      </c>
      <c r="J588" s="19"/>
      <c r="K588" s="18" t="str">
        <f>IF(M588 &gt; 0, K587+1, "n/a")</f>
        <v>n/a</v>
      </c>
      <c r="L588" s="11" t="str">
        <f t="shared" si="6"/>
        <v xml:space="preserve"> </v>
      </c>
      <c r="M588" s="27">
        <f>U588</f>
        <v>0</v>
      </c>
      <c r="N588" s="13">
        <f>M588-X588</f>
        <v>0</v>
      </c>
      <c r="O588" s="14" t="str">
        <f>IF(SUMIF(T588:U588,"&lt;0")&lt;&gt;0,SUMIF(T588:U588,"&lt;0")*(-1)," ")</f>
        <v xml:space="preserve"> </v>
      </c>
      <c r="P588" s="15">
        <f>AB588+AD588+AF588+AH588+AJ588+AL588+AN588+AP588+AR588+AT588+AV588+AX588+AZ588+BB588+BD588+BF588+BH588+BJ588+BL588+BN588+BP588+BR588+BT588+BV588+BX588+BZ588+CB588+CD588+CF588+CH588+CJ588+CL588+CN588+CP588+CR588+CT588+CV588+CX588+CZ588+DB588+DD588+DF588+DH588+DJ588+DL588+DN588+DP588+DR588+DT588+DV588+DX588+DZ588+EB588+ED588+EF588+EH588+EJ588+EL588+EN588+EP588+ER588+ET588+EV588+EX588+EZ588+FB588+FD588+FF588+FH588+FJ588+FL588+FN588+FP588+FR588+FT588+FV588+FX588+FZ588+GB588+GD588+GF588</f>
        <v>0</v>
      </c>
      <c r="Q588" s="99">
        <f>P588-GO588</f>
        <v>0</v>
      </c>
      <c r="R588" s="102">
        <f>ROUNDUP(COUNTIF(T588:U588,"&gt; 0")/2,0)</f>
        <v>0</v>
      </c>
      <c r="S588" s="17" t="str">
        <f>IF(R588=0,"-",IF(R588-X588&gt;8,M588/(8+X588),M588/R588))</f>
        <v>-</v>
      </c>
      <c r="T588" s="102" t="str">
        <f>IFERROR(VLOOKUP(D588,'Ласт турнир'!A$2:C$129,2,FALSE),"")</f>
        <v/>
      </c>
      <c r="U588" s="14">
        <f>IFERROR(VLOOKUP(D588,'Ласт турнир'!A$2:C$129,3,FALSE),0)</f>
        <v>0</v>
      </c>
      <c r="V588" s="176"/>
      <c r="W588" s="177" t="str">
        <f>IF(GP588=0," ",IF(GP588-V588=0," ",GP588-V588))</f>
        <v xml:space="preserve"> </v>
      </c>
      <c r="X588" s="178"/>
    </row>
    <row r="589" spans="3:24" x14ac:dyDescent="0.25">
      <c r="C589" s="168">
        <f>C588+1</f>
        <v>508</v>
      </c>
      <c r="D589" s="3" t="s">
        <v>627</v>
      </c>
      <c r="E589" s="7">
        <v>3</v>
      </c>
      <c r="F589" s="26" t="s">
        <v>807</v>
      </c>
      <c r="G589" s="29" t="str">
        <f>TEXT(E589,"0,0") &amp; F589</f>
        <v>3,0</v>
      </c>
      <c r="H589" s="2">
        <f>IF(M589&gt;0,1,0)</f>
        <v>0</v>
      </c>
      <c r="I589" s="2">
        <f>IF(F589="",E589,E589+0.1)</f>
        <v>3</v>
      </c>
      <c r="J589" s="19"/>
      <c r="K589" s="18" t="str">
        <f>IF(M589 &gt; 0, K588+1, "n/a")</f>
        <v>n/a</v>
      </c>
      <c r="L589" s="11" t="str">
        <f t="shared" si="6"/>
        <v xml:space="preserve"> </v>
      </c>
      <c r="M589" s="27">
        <f>U589</f>
        <v>0</v>
      </c>
      <c r="N589" s="13">
        <f>M589-X589</f>
        <v>0</v>
      </c>
      <c r="O589" s="14" t="str">
        <f>IF(SUMIF(T589:U589,"&lt;0")&lt;&gt;0,SUMIF(T589:U589,"&lt;0")*(-1)," ")</f>
        <v xml:space="preserve"> </v>
      </c>
      <c r="P589" s="15">
        <f>AB589+AD589+AF589+AH589+AJ589+AL589+AN589+AP589+AR589+AT589+AV589+AX589+AZ589+BB589+BD589+BF589+BH589+BJ589+BL589+BN589+BP589+BR589+BT589+BV589+BX589+BZ589+CB589+CD589+CF589+CH589+CJ589+CL589+CN589+CP589+CR589+CT589+CV589+CX589+CZ589+DB589+DD589+DF589+DH589+DJ589+DL589+DN589+DP589+DR589+DT589+DV589+DX589+DZ589+EB589+ED589+EF589+EH589+EJ589+EL589+EN589+EP589+ER589+ET589+EV589+EX589+EZ589+FB589+FD589+FF589+FH589+FJ589+FL589+FN589+FP589+FR589+FT589+FV589+FX589+FZ589+GB589+GD589+GF589</f>
        <v>0</v>
      </c>
      <c r="Q589" s="99">
        <f>P589-GO589</f>
        <v>0</v>
      </c>
      <c r="R589" s="102">
        <f>ROUNDUP(COUNTIF(T589:U589,"&gt; 0")/2,0)</f>
        <v>0</v>
      </c>
      <c r="S589" s="17" t="str">
        <f>IF(R589=0,"-",IF(R589-X589&gt;8,M589/(8+X589),M589/R589))</f>
        <v>-</v>
      </c>
      <c r="T589" s="102" t="str">
        <f>IFERROR(VLOOKUP(D589,'Ласт турнир'!A$2:C$129,2,FALSE),"")</f>
        <v/>
      </c>
      <c r="U589" s="14">
        <f>IFERROR(VLOOKUP(D589,'Ласт турнир'!A$2:C$129,3,FALSE),0)</f>
        <v>0</v>
      </c>
      <c r="V589" s="176"/>
      <c r="W589" s="177" t="str">
        <f>IF(GP589=0," ",IF(GP589-V589=0," ",GP589-V589))</f>
        <v xml:space="preserve"> </v>
      </c>
      <c r="X589" s="178"/>
    </row>
    <row r="590" spans="3:24" x14ac:dyDescent="0.25">
      <c r="C590" s="168">
        <f>C589+1</f>
        <v>509</v>
      </c>
      <c r="D590" s="3" t="s">
        <v>628</v>
      </c>
      <c r="E590" s="7">
        <v>3</v>
      </c>
      <c r="F590" s="26" t="s">
        <v>807</v>
      </c>
      <c r="G590" s="29" t="str">
        <f>TEXT(E590,"0,0") &amp; F590</f>
        <v>3,0</v>
      </c>
      <c r="H590" s="2">
        <f>IF(M590&gt;0,1,0)</f>
        <v>0</v>
      </c>
      <c r="I590" s="2">
        <f>IF(F590="",E590,E590+0.1)</f>
        <v>3</v>
      </c>
      <c r="J590" s="19"/>
      <c r="K590" s="18" t="str">
        <f>IF(M590 &gt; 0, K589+1, "n/a")</f>
        <v>n/a</v>
      </c>
      <c r="L590" s="11" t="str">
        <f t="shared" si="6"/>
        <v xml:space="preserve"> </v>
      </c>
      <c r="M590" s="27">
        <f>U590</f>
        <v>0</v>
      </c>
      <c r="N590" s="13">
        <f>M590-X590</f>
        <v>0</v>
      </c>
      <c r="O590" s="14" t="str">
        <f>IF(SUMIF(T590:U590,"&lt;0")&lt;&gt;0,SUMIF(T590:U590,"&lt;0")*(-1)," ")</f>
        <v xml:space="preserve"> </v>
      </c>
      <c r="P590" s="15">
        <f>AB590+AD590+AF590+AH590+AJ590+AL590+AN590+AP590+AR590+AT590+AV590+AX590+AZ590+BB590+BD590+BF590+BH590+BJ590+BL590+BN590+BP590+BR590+BT590+BV590+BX590+BZ590+CB590+CD590+CF590+CH590+CJ590+CL590+CN590+CP590+CR590+CT590+CV590+CX590+CZ590+DB590+DD590+DF590+DH590+DJ590+DL590+DN590+DP590+DR590+DT590+DV590+DX590+DZ590+EB590+ED590+EF590+EH590+EJ590+EL590+EN590+EP590+ER590+ET590+EV590+EX590+EZ590+FB590+FD590+FF590+FH590+FJ590+FL590+FN590+FP590+FR590+FT590+FV590+FX590+FZ590+GB590+GD590+GF590</f>
        <v>0</v>
      </c>
      <c r="Q590" s="99">
        <f>P590-GO590</f>
        <v>0</v>
      </c>
      <c r="R590" s="102">
        <f>ROUNDUP(COUNTIF(T590:U590,"&gt; 0")/2,0)</f>
        <v>0</v>
      </c>
      <c r="S590" s="17" t="str">
        <f>IF(R590=0,"-",IF(R590-X590&gt;8,M590/(8+X590),M590/R590))</f>
        <v>-</v>
      </c>
      <c r="T590" s="102" t="str">
        <f>IFERROR(VLOOKUP(D590,'Ласт турнир'!A$2:C$129,2,FALSE),"")</f>
        <v/>
      </c>
      <c r="U590" s="14">
        <f>IFERROR(VLOOKUP(D590,'Ласт турнир'!A$2:C$129,3,FALSE),0)</f>
        <v>0</v>
      </c>
      <c r="V590" s="176"/>
      <c r="W590" s="177" t="str">
        <f>IF(GP590=0," ",IF(GP590-V590=0," ",GP590-V590))</f>
        <v xml:space="preserve"> </v>
      </c>
      <c r="X590" s="178"/>
    </row>
    <row r="591" spans="3:24" x14ac:dyDescent="0.25">
      <c r="C591" s="168">
        <f>C590+1</f>
        <v>510</v>
      </c>
      <c r="D591" s="3" t="s">
        <v>629</v>
      </c>
      <c r="E591" s="7">
        <v>3</v>
      </c>
      <c r="F591" s="26" t="s">
        <v>807</v>
      </c>
      <c r="G591" s="29" t="str">
        <f>TEXT(E591,"0,0") &amp; F591</f>
        <v>3,0</v>
      </c>
      <c r="H591" s="2">
        <f>IF(M591&gt;0,1,0)</f>
        <v>0</v>
      </c>
      <c r="I591" s="2">
        <f>IF(F591="",E591,E591+0.1)</f>
        <v>3</v>
      </c>
      <c r="J591" s="19"/>
      <c r="K591" s="18" t="str">
        <f>IF(M591 &gt; 0, K590+1, "n/a")</f>
        <v>n/a</v>
      </c>
      <c r="L591" s="11" t="str">
        <f t="shared" si="6"/>
        <v xml:space="preserve"> </v>
      </c>
      <c r="M591" s="27">
        <f>U591</f>
        <v>0</v>
      </c>
      <c r="N591" s="13">
        <f>M591-X591</f>
        <v>0</v>
      </c>
      <c r="O591" s="14" t="str">
        <f>IF(SUMIF(T591:U591,"&lt;0")&lt;&gt;0,SUMIF(T591:U591,"&lt;0")*(-1)," ")</f>
        <v xml:space="preserve"> </v>
      </c>
      <c r="P591" s="15">
        <f>AB591+AD591+AF591+AH591+AJ591+AL591+AN591+AP591+AR591+AT591+AV591+AX591+AZ591+BB591+BD591+BF591+BH591+BJ591+BL591+BN591+BP591+BR591+BT591+BV591+BX591+BZ591+CB591+CD591+CF591+CH591+CJ591+CL591+CN591+CP591+CR591+CT591+CV591+CX591+CZ591+DB591+DD591+DF591+DH591+DJ591+DL591+DN591+DP591+DR591+DT591+DV591+DX591+DZ591+EB591+ED591+EF591+EH591+EJ591+EL591+EN591+EP591+ER591+ET591+EV591+EX591+EZ591+FB591+FD591+FF591+FH591+FJ591+FL591+FN591+FP591+FR591+FT591+FV591+FX591+FZ591+GB591+GD591+GF591</f>
        <v>0</v>
      </c>
      <c r="Q591" s="99">
        <f>P591-GO591</f>
        <v>0</v>
      </c>
      <c r="R591" s="102">
        <f>ROUNDUP(COUNTIF(T591:U591,"&gt; 0")/2,0)</f>
        <v>0</v>
      </c>
      <c r="S591" s="17" t="str">
        <f>IF(R591=0,"-",IF(R591-X591&gt;8,M591/(8+X591),M591/R591))</f>
        <v>-</v>
      </c>
      <c r="T591" s="102" t="str">
        <f>IFERROR(VLOOKUP(D591,'Ласт турнир'!A$2:C$129,2,FALSE),"")</f>
        <v/>
      </c>
      <c r="U591" s="14">
        <f>IFERROR(VLOOKUP(D591,'Ласт турнир'!A$2:C$129,3,FALSE),0)</f>
        <v>0</v>
      </c>
      <c r="V591" s="176"/>
      <c r="W591" s="177" t="str">
        <f>IF(GP591=0," ",IF(GP591-V591=0," ",GP591-V591))</f>
        <v xml:space="preserve"> </v>
      </c>
      <c r="X591" s="178"/>
    </row>
    <row r="592" spans="3:24" x14ac:dyDescent="0.25">
      <c r="C592" s="168">
        <f>C591+1</f>
        <v>511</v>
      </c>
      <c r="D592" s="3" t="s">
        <v>450</v>
      </c>
      <c r="E592" s="7">
        <v>3</v>
      </c>
      <c r="F592" s="26" t="s">
        <v>807</v>
      </c>
      <c r="G592" s="29" t="str">
        <f>TEXT(E592,"0,0") &amp; F592</f>
        <v>3,0</v>
      </c>
      <c r="H592" s="2">
        <f>IF(M592&gt;0,1,0)</f>
        <v>0</v>
      </c>
      <c r="I592" s="2">
        <f>IF(F592="",E592,E592+0.1)</f>
        <v>3</v>
      </c>
      <c r="J592" s="19"/>
      <c r="K592" s="18" t="str">
        <f>IF(M592 &gt; 0, K591+1, "n/a")</f>
        <v>n/a</v>
      </c>
      <c r="L592" s="11" t="str">
        <f t="shared" si="6"/>
        <v xml:space="preserve"> </v>
      </c>
      <c r="M592" s="27">
        <f>U592</f>
        <v>0</v>
      </c>
      <c r="N592" s="13">
        <f>M592-X592</f>
        <v>0</v>
      </c>
      <c r="O592" s="14" t="str">
        <f>IF(SUMIF(T592:U592,"&lt;0")&lt;&gt;0,SUMIF(T592:U592,"&lt;0")*(-1)," ")</f>
        <v xml:space="preserve"> </v>
      </c>
      <c r="P592" s="15">
        <f>AB592+AD592+AF592+AH592+AJ592+AL592+AN592+AP592+AR592+AT592+AV592+AX592+AZ592+BB592+BD592+BF592+BH592+BJ592+BL592+BN592+BP592+BR592+BT592+BV592+BX592+BZ592+CB592+CD592+CF592+CH592+CJ592+CL592+CN592+CP592+CR592+CT592+CV592+CX592+CZ592+DB592+DD592+DF592+DH592+DJ592+DL592+DN592+DP592+DR592+DT592+DV592+DX592+DZ592+EB592+ED592+EF592+EH592+EJ592+EL592+EN592+EP592+ER592+ET592+EV592+EX592+EZ592+FB592+FD592+FF592+FH592+FJ592+FL592+FN592+FP592+FR592+FT592+FV592+FX592+FZ592+GB592+GD592+GF592</f>
        <v>0</v>
      </c>
      <c r="Q592" s="99">
        <f>P592-GO592</f>
        <v>0</v>
      </c>
      <c r="R592" s="102">
        <f>ROUNDUP(COUNTIF(T592:U592,"&gt; 0")/2,0)</f>
        <v>0</v>
      </c>
      <c r="S592" s="17" t="str">
        <f>IF(R592=0,"-",IF(R592-X592&gt;8,M592/(8+X592),M592/R592))</f>
        <v>-</v>
      </c>
      <c r="T592" s="102" t="str">
        <f>IFERROR(VLOOKUP(D592,'Ласт турнир'!A$2:C$129,2,FALSE),"")</f>
        <v/>
      </c>
      <c r="U592" s="14">
        <f>IFERROR(VLOOKUP(D592,'Ласт турнир'!A$2:C$129,3,FALSE),0)</f>
        <v>0</v>
      </c>
      <c r="V592" s="176"/>
      <c r="W592" s="177" t="str">
        <f>IF(GP592=0," ",IF(GP592-V592=0," ",GP592-V592))</f>
        <v xml:space="preserve"> </v>
      </c>
      <c r="X592" s="178"/>
    </row>
    <row r="593" spans="3:24" x14ac:dyDescent="0.25">
      <c r="C593" s="168">
        <f>C592+1</f>
        <v>512</v>
      </c>
      <c r="D593" s="3" t="s">
        <v>630</v>
      </c>
      <c r="E593" s="7">
        <v>3</v>
      </c>
      <c r="F593" s="26" t="s">
        <v>807</v>
      </c>
      <c r="G593" s="29" t="str">
        <f>TEXT(E593,"0,0") &amp; F593</f>
        <v>3,0</v>
      </c>
      <c r="H593" s="2">
        <f>IF(M593&gt;0,1,0)</f>
        <v>0</v>
      </c>
      <c r="I593" s="2">
        <f>IF(F593="",E593,E593+0.1)</f>
        <v>3</v>
      </c>
      <c r="J593" s="19"/>
      <c r="K593" s="18" t="str">
        <f>IF(M593 &gt; 0, K592+1, "n/a")</f>
        <v>n/a</v>
      </c>
      <c r="L593" s="11" t="str">
        <f t="shared" si="6"/>
        <v xml:space="preserve"> </v>
      </c>
      <c r="M593" s="27">
        <f>U593</f>
        <v>0</v>
      </c>
      <c r="N593" s="13">
        <f>M593-X593</f>
        <v>0</v>
      </c>
      <c r="O593" s="14" t="str">
        <f>IF(SUMIF(T593:U593,"&lt;0")&lt;&gt;0,SUMIF(T593:U593,"&lt;0")*(-1)," ")</f>
        <v xml:space="preserve"> </v>
      </c>
      <c r="P593" s="15">
        <f>AB593+AD593+AF593+AH593+AJ593+AL593+AN593+AP593+AR593+AT593+AV593+AX593+AZ593+BB593+BD593+BF593+BH593+BJ593+BL593+BN593+BP593+BR593+BT593+BV593+BX593+BZ593+CB593+CD593+CF593+CH593+CJ593+CL593+CN593+CP593+CR593+CT593+CV593+CX593+CZ593+DB593+DD593+DF593+DH593+DJ593+DL593+DN593+DP593+DR593+DT593+DV593+DX593+DZ593+EB593+ED593+EF593+EH593+EJ593+EL593+EN593+EP593+ER593+ET593+EV593+EX593+EZ593+FB593+FD593+FF593+FH593+FJ593+FL593+FN593+FP593+FR593+FT593+FV593+FX593+FZ593+GB593+GD593+GF593</f>
        <v>0</v>
      </c>
      <c r="Q593" s="99">
        <f>P593-GO593</f>
        <v>0</v>
      </c>
      <c r="R593" s="102">
        <f>ROUNDUP(COUNTIF(T593:U593,"&gt; 0")/2,0)</f>
        <v>0</v>
      </c>
      <c r="S593" s="17" t="str">
        <f>IF(R593=0,"-",IF(R593-X593&gt;8,M593/(8+X593),M593/R593))</f>
        <v>-</v>
      </c>
      <c r="T593" s="102" t="str">
        <f>IFERROR(VLOOKUP(D593,'Ласт турнир'!A$2:C$129,2,FALSE),"")</f>
        <v/>
      </c>
      <c r="U593" s="14">
        <f>IFERROR(VLOOKUP(D593,'Ласт турнир'!A$2:C$129,3,FALSE),0)</f>
        <v>0</v>
      </c>
      <c r="V593" s="176"/>
      <c r="W593" s="177" t="str">
        <f>IF(GP593=0," ",IF(GP593-V593=0," ",GP593-V593))</f>
        <v xml:space="preserve"> </v>
      </c>
      <c r="X593" s="178"/>
    </row>
    <row r="594" spans="3:24" x14ac:dyDescent="0.25">
      <c r="C594" s="168">
        <f>C593+1</f>
        <v>513</v>
      </c>
      <c r="D594" s="3" t="s">
        <v>417</v>
      </c>
      <c r="E594" s="7">
        <v>3</v>
      </c>
      <c r="F594" s="26" t="s">
        <v>807</v>
      </c>
      <c r="G594" s="29" t="str">
        <f>TEXT(E594,"0,0") &amp; F594</f>
        <v>3,0</v>
      </c>
      <c r="H594" s="2">
        <f>IF(M594&gt;0,1,0)</f>
        <v>0</v>
      </c>
      <c r="I594" s="2">
        <f>IF(F594="",E594,E594+0.1)</f>
        <v>3</v>
      </c>
      <c r="J594" s="19"/>
      <c r="K594" s="18" t="str">
        <f>IF(M594 &gt; 0, K593+1, "n/a")</f>
        <v>n/a</v>
      </c>
      <c r="L594" s="11" t="str">
        <f t="shared" si="6"/>
        <v xml:space="preserve"> </v>
      </c>
      <c r="M594" s="27">
        <f>U594</f>
        <v>0</v>
      </c>
      <c r="N594" s="13">
        <f>M594-X594</f>
        <v>0</v>
      </c>
      <c r="O594" s="14" t="str">
        <f>IF(SUMIF(T594:U594,"&lt;0")&lt;&gt;0,SUMIF(T594:U594,"&lt;0")*(-1)," ")</f>
        <v xml:space="preserve"> </v>
      </c>
      <c r="P594" s="15">
        <f>AB594+AD594+AF594+AH594+AJ594+AL594+AN594+AP594+AR594+AT594+AV594+AX594+AZ594+BB594+BD594+BF594+BH594+BJ594+BL594+BN594+BP594+BR594+BT594+BV594+BX594+BZ594+CB594+CD594+CF594+CH594+CJ594+CL594+CN594+CP594+CR594+CT594+CV594+CX594+CZ594+DB594+DD594+DF594+DH594+DJ594+DL594+DN594+DP594+DR594+DT594+DV594+DX594+DZ594+EB594+ED594+EF594+EH594+EJ594+EL594+EN594+EP594+ER594+ET594+EV594+EX594+EZ594+FB594+FD594+FF594+FH594+FJ594+FL594+FN594+FP594+FR594+FT594+FV594+FX594+FZ594+GB594+GD594+GF594</f>
        <v>0</v>
      </c>
      <c r="Q594" s="99">
        <f>P594-GO594</f>
        <v>0</v>
      </c>
      <c r="R594" s="102">
        <f>ROUNDUP(COUNTIF(T594:U594,"&gt; 0")/2,0)</f>
        <v>0</v>
      </c>
      <c r="S594" s="17" t="str">
        <f>IF(R594=0,"-",IF(R594-X594&gt;8,M594/(8+X594),M594/R594))</f>
        <v>-</v>
      </c>
      <c r="T594" s="102" t="str">
        <f>IFERROR(VLOOKUP(D594,'Ласт турнир'!A$2:C$129,2,FALSE),"")</f>
        <v/>
      </c>
      <c r="U594" s="14">
        <f>IFERROR(VLOOKUP(D594,'Ласт турнир'!A$2:C$129,3,FALSE),0)</f>
        <v>0</v>
      </c>
      <c r="V594" s="176"/>
      <c r="W594" s="177" t="str">
        <f>IF(GP594=0," ",IF(GP594-V594=0," ",GP594-V594))</f>
        <v xml:space="preserve"> </v>
      </c>
      <c r="X594" s="178"/>
    </row>
    <row r="595" spans="3:24" x14ac:dyDescent="0.25">
      <c r="C595" s="168">
        <f>C594+1</f>
        <v>514</v>
      </c>
      <c r="D595" s="3" t="s">
        <v>417</v>
      </c>
      <c r="E595" s="7">
        <v>3</v>
      </c>
      <c r="F595" s="26" t="s">
        <v>807</v>
      </c>
      <c r="G595" s="29" t="str">
        <f>TEXT(E595,"0,0") &amp; F595</f>
        <v>3,0</v>
      </c>
      <c r="H595" s="2">
        <f>IF(M595&gt;0,1,0)</f>
        <v>0</v>
      </c>
      <c r="I595" s="2">
        <f>IF(F595="",E595,E595+0.1)</f>
        <v>3</v>
      </c>
      <c r="J595" s="19"/>
      <c r="K595" s="18" t="str">
        <f>IF(M595 &gt; 0, K594+1, "n/a")</f>
        <v>n/a</v>
      </c>
      <c r="L595" s="11" t="str">
        <f t="shared" si="6"/>
        <v xml:space="preserve"> </v>
      </c>
      <c r="M595" s="27">
        <f>U595</f>
        <v>0</v>
      </c>
      <c r="N595" s="13">
        <f>M595-X595</f>
        <v>0</v>
      </c>
      <c r="O595" s="14" t="str">
        <f>IF(SUMIF(T595:U595,"&lt;0")&lt;&gt;0,SUMIF(T595:U595,"&lt;0")*(-1)," ")</f>
        <v xml:space="preserve"> </v>
      </c>
      <c r="P595" s="15">
        <f>AB595+AD595+AF595+AH595+AJ595+AL595+AN595+AP595+AR595+AT595+AV595+AX595+AZ595+BB595+BD595+BF595+BH595+BJ595+BL595+BN595+BP595+BR595+BT595+BV595+BX595+BZ595+CB595+CD595+CF595+CH595+CJ595+CL595+CN595+CP595+CR595+CT595+CV595+CX595+CZ595+DB595+DD595+DF595+DH595+DJ595+DL595+DN595+DP595+DR595+DT595+DV595+DX595+DZ595+EB595+ED595+EF595+EH595+EJ595+EL595+EN595+EP595+ER595+ET595+EV595+EX595+EZ595+FB595+FD595+FF595+FH595+FJ595+FL595+FN595+FP595+FR595+FT595+FV595+FX595+FZ595+GB595+GD595+GF595</f>
        <v>0</v>
      </c>
      <c r="Q595" s="99">
        <f>P595-GO595</f>
        <v>0</v>
      </c>
      <c r="R595" s="102">
        <f>ROUNDUP(COUNTIF(T595:U595,"&gt; 0")/2,0)</f>
        <v>0</v>
      </c>
      <c r="S595" s="17" t="str">
        <f>IF(R595=0,"-",IF(R595-X595&gt;8,M595/(8+X595),M595/R595))</f>
        <v>-</v>
      </c>
      <c r="T595" s="102" t="str">
        <f>IFERROR(VLOOKUP(D595,'Ласт турнир'!A$2:C$129,2,FALSE),"")</f>
        <v/>
      </c>
      <c r="U595" s="14">
        <f>IFERROR(VLOOKUP(D595,'Ласт турнир'!A$2:C$129,3,FALSE),0)</f>
        <v>0</v>
      </c>
      <c r="V595" s="176"/>
      <c r="W595" s="177" t="str">
        <f>IF(GP595=0," ",IF(GP595-V595=0," ",GP595-V595))</f>
        <v xml:space="preserve"> </v>
      </c>
      <c r="X595" s="178"/>
    </row>
    <row r="596" spans="3:24" x14ac:dyDescent="0.25">
      <c r="C596" s="168">
        <f>C595+1</f>
        <v>515</v>
      </c>
      <c r="D596" s="3" t="s">
        <v>631</v>
      </c>
      <c r="E596" s="7">
        <v>3</v>
      </c>
      <c r="F596" s="26" t="s">
        <v>807</v>
      </c>
      <c r="G596" s="29" t="str">
        <f>TEXT(E596,"0,0") &amp; F596</f>
        <v>3,0</v>
      </c>
      <c r="H596" s="2">
        <f>IF(M596&gt;0,1,0)</f>
        <v>0</v>
      </c>
      <c r="I596" s="2">
        <f>IF(F596="",E596,E596+0.1)</f>
        <v>3</v>
      </c>
      <c r="J596" s="19"/>
      <c r="K596" s="18" t="str">
        <f>IF(M596 &gt; 0, K595+1, "n/a")</f>
        <v>n/a</v>
      </c>
      <c r="L596" s="11" t="str">
        <f t="shared" si="6"/>
        <v xml:space="preserve"> </v>
      </c>
      <c r="M596" s="27">
        <f>U596</f>
        <v>0</v>
      </c>
      <c r="N596" s="13">
        <f>M596-X596</f>
        <v>0</v>
      </c>
      <c r="O596" s="14" t="str">
        <f>IF(SUMIF(T596:U596,"&lt;0")&lt;&gt;0,SUMIF(T596:U596,"&lt;0")*(-1)," ")</f>
        <v xml:space="preserve"> </v>
      </c>
      <c r="P596" s="15">
        <f>AB596+AD596+AF596+AH596+AJ596+AL596+AN596+AP596+AR596+AT596+AV596+AX596+AZ596+BB596+BD596+BF596+BH596+BJ596+BL596+BN596+BP596+BR596+BT596+BV596+BX596+BZ596+CB596+CD596+CF596+CH596+CJ596+CL596+CN596+CP596+CR596+CT596+CV596+CX596+CZ596+DB596+DD596+DF596+DH596+DJ596+DL596+DN596+DP596+DR596+DT596+DV596+DX596+DZ596+EB596+ED596+EF596+EH596+EJ596+EL596+EN596+EP596+ER596+ET596+EV596+EX596+EZ596+FB596+FD596+FF596+FH596+FJ596+FL596+FN596+FP596+FR596+FT596+FV596+FX596+FZ596+GB596+GD596+GF596</f>
        <v>0</v>
      </c>
      <c r="Q596" s="99">
        <f>P596-GO596</f>
        <v>0</v>
      </c>
      <c r="R596" s="102">
        <f>ROUNDUP(COUNTIF(T596:U596,"&gt; 0")/2,0)</f>
        <v>0</v>
      </c>
      <c r="S596" s="17" t="str">
        <f>IF(R596=0,"-",IF(R596-X596&gt;8,M596/(8+X596),M596/R596))</f>
        <v>-</v>
      </c>
      <c r="T596" s="102" t="str">
        <f>IFERROR(VLOOKUP(D596,'Ласт турнир'!A$2:C$129,2,FALSE),"")</f>
        <v/>
      </c>
      <c r="U596" s="14">
        <f>IFERROR(VLOOKUP(D596,'Ласт турнир'!A$2:C$129,3,FALSE),0)</f>
        <v>0</v>
      </c>
      <c r="V596" s="176"/>
      <c r="W596" s="177" t="str">
        <f>IF(GP596=0," ",IF(GP596-V596=0," ",GP596-V596))</f>
        <v xml:space="preserve"> </v>
      </c>
      <c r="X596" s="178"/>
    </row>
    <row r="597" spans="3:24" x14ac:dyDescent="0.25">
      <c r="C597" s="168">
        <f>C596+1</f>
        <v>516</v>
      </c>
      <c r="D597" s="3" t="s">
        <v>632</v>
      </c>
      <c r="E597" s="7">
        <v>3</v>
      </c>
      <c r="F597" s="26" t="s">
        <v>807</v>
      </c>
      <c r="G597" s="29" t="str">
        <f>TEXT(E597,"0,0") &amp; F597</f>
        <v>3,0</v>
      </c>
      <c r="H597" s="2">
        <f>IF(M597&gt;0,1,0)</f>
        <v>0</v>
      </c>
      <c r="I597" s="2">
        <f>IF(F597="",E597,E597+0.1)</f>
        <v>3</v>
      </c>
      <c r="J597" s="19"/>
      <c r="K597" s="18" t="str">
        <f>IF(M597 &gt; 0, K596+1, "n/a")</f>
        <v>n/a</v>
      </c>
      <c r="L597" s="11" t="str">
        <f t="shared" si="6"/>
        <v xml:space="preserve"> </v>
      </c>
      <c r="M597" s="27">
        <f>U597</f>
        <v>0</v>
      </c>
      <c r="N597" s="13">
        <f>M597-X597</f>
        <v>0</v>
      </c>
      <c r="O597" s="14" t="str">
        <f>IF(SUMIF(T597:U597,"&lt;0")&lt;&gt;0,SUMIF(T597:U597,"&lt;0")*(-1)," ")</f>
        <v xml:space="preserve"> </v>
      </c>
      <c r="P597" s="15">
        <f>AB597+AD597+AF597+AH597+AJ597+AL597+AN597+AP597+AR597+AT597+AV597+AX597+AZ597+BB597+BD597+BF597+BH597+BJ597+BL597+BN597+BP597+BR597+BT597+BV597+BX597+BZ597+CB597+CD597+CF597+CH597+CJ597+CL597+CN597+CP597+CR597+CT597+CV597+CX597+CZ597+DB597+DD597+DF597+DH597+DJ597+DL597+DN597+DP597+DR597+DT597+DV597+DX597+DZ597+EB597+ED597+EF597+EH597+EJ597+EL597+EN597+EP597+ER597+ET597+EV597+EX597+EZ597+FB597+FD597+FF597+FH597+FJ597+FL597+FN597+FP597+FR597+FT597+FV597+FX597+FZ597+GB597+GD597+GF597</f>
        <v>0</v>
      </c>
      <c r="Q597" s="99">
        <f>P597-GO597</f>
        <v>0</v>
      </c>
      <c r="R597" s="102">
        <f>ROUNDUP(COUNTIF(T597:U597,"&gt; 0")/2,0)</f>
        <v>0</v>
      </c>
      <c r="S597" s="17" t="str">
        <f>IF(R597=0,"-",IF(R597-X597&gt;8,M597/(8+X597),M597/R597))</f>
        <v>-</v>
      </c>
      <c r="T597" s="102" t="str">
        <f>IFERROR(VLOOKUP(D597,'Ласт турнир'!A$2:C$129,2,FALSE),"")</f>
        <v/>
      </c>
      <c r="U597" s="14">
        <f>IFERROR(VLOOKUP(D597,'Ласт турнир'!A$2:C$129,3,FALSE),0)</f>
        <v>0</v>
      </c>
      <c r="V597" s="176"/>
      <c r="W597" s="177" t="str">
        <f>IF(GP597=0," ",IF(GP597-V597=0," ",GP597-V597))</f>
        <v xml:space="preserve"> </v>
      </c>
      <c r="X597" s="178"/>
    </row>
    <row r="598" spans="3:24" x14ac:dyDescent="0.25">
      <c r="C598" s="168">
        <f>C597+1</f>
        <v>517</v>
      </c>
      <c r="D598" s="3" t="s">
        <v>633</v>
      </c>
      <c r="E598" s="7">
        <v>3</v>
      </c>
      <c r="F598" s="26" t="s">
        <v>807</v>
      </c>
      <c r="G598" s="29" t="str">
        <f>TEXT(E598,"0,0") &amp; F598</f>
        <v>3,0</v>
      </c>
      <c r="H598" s="2">
        <f>IF(M598&gt;0,1,0)</f>
        <v>0</v>
      </c>
      <c r="I598" s="2">
        <f>IF(F598="",E598,E598+0.1)</f>
        <v>3</v>
      </c>
      <c r="J598" s="19"/>
      <c r="K598" s="18" t="str">
        <f>IF(M598 &gt; 0, K597+1, "n/a")</f>
        <v>n/a</v>
      </c>
      <c r="L598" s="11" t="str">
        <f t="shared" si="6"/>
        <v xml:space="preserve"> </v>
      </c>
      <c r="M598" s="27">
        <f>U598</f>
        <v>0</v>
      </c>
      <c r="N598" s="13">
        <f>M598-X598</f>
        <v>0</v>
      </c>
      <c r="O598" s="14" t="str">
        <f>IF(SUMIF(T598:U598,"&lt;0")&lt;&gt;0,SUMIF(T598:U598,"&lt;0")*(-1)," ")</f>
        <v xml:space="preserve"> </v>
      </c>
      <c r="P598" s="15">
        <f>AB598+AD598+AF598+AH598+AJ598+AL598+AN598+AP598+AR598+AT598+AV598+AX598+AZ598+BB598+BD598+BF598+BH598+BJ598+BL598+BN598+BP598+BR598+BT598+BV598+BX598+BZ598+CB598+CD598+CF598+CH598+CJ598+CL598+CN598+CP598+CR598+CT598+CV598+CX598+CZ598+DB598+DD598+DF598+DH598+DJ598+DL598+DN598+DP598+DR598+DT598+DV598+DX598+DZ598+EB598+ED598+EF598+EH598+EJ598+EL598+EN598+EP598+ER598+ET598+EV598+EX598+EZ598+FB598+FD598+FF598+FH598+FJ598+FL598+FN598+FP598+FR598+FT598+FV598+FX598+FZ598+GB598+GD598+GF598</f>
        <v>0</v>
      </c>
      <c r="Q598" s="99">
        <f>P598-GO598</f>
        <v>0</v>
      </c>
      <c r="R598" s="102">
        <f>ROUNDUP(COUNTIF(T598:U598,"&gt; 0")/2,0)</f>
        <v>0</v>
      </c>
      <c r="S598" s="17" t="str">
        <f>IF(R598=0,"-",IF(R598-X598&gt;8,M598/(8+X598),M598/R598))</f>
        <v>-</v>
      </c>
      <c r="T598" s="102" t="str">
        <f>IFERROR(VLOOKUP(D598,'Ласт турнир'!A$2:C$129,2,FALSE),"")</f>
        <v/>
      </c>
      <c r="U598" s="14">
        <f>IFERROR(VLOOKUP(D598,'Ласт турнир'!A$2:C$129,3,FALSE),0)</f>
        <v>0</v>
      </c>
      <c r="V598" s="176"/>
      <c r="W598" s="177" t="str">
        <f>IF(GP598=0," ",IF(GP598-V598=0," ",GP598-V598))</f>
        <v xml:space="preserve"> </v>
      </c>
      <c r="X598" s="178"/>
    </row>
    <row r="599" spans="3:24" x14ac:dyDescent="0.25">
      <c r="C599" s="168">
        <f>C598+1</f>
        <v>518</v>
      </c>
      <c r="D599" s="3" t="s">
        <v>634</v>
      </c>
      <c r="E599" s="7">
        <v>3</v>
      </c>
      <c r="F599" s="26" t="s">
        <v>807</v>
      </c>
      <c r="G599" s="29" t="str">
        <f>TEXT(E599,"0,0") &amp; F599</f>
        <v>3,0</v>
      </c>
      <c r="H599" s="2">
        <f>IF(M599&gt;0,1,0)</f>
        <v>0</v>
      </c>
      <c r="I599" s="2">
        <f>IF(F599="",E599,E599+0.1)</f>
        <v>3</v>
      </c>
      <c r="J599" s="19"/>
      <c r="K599" s="18" t="str">
        <f>IF(M599 &gt; 0, K598+1, "n/a")</f>
        <v>n/a</v>
      </c>
      <c r="L599" s="11" t="str">
        <f t="shared" si="6"/>
        <v xml:space="preserve"> </v>
      </c>
      <c r="M599" s="27">
        <f>U599</f>
        <v>0</v>
      </c>
      <c r="N599" s="13">
        <f>M599-X599</f>
        <v>0</v>
      </c>
      <c r="O599" s="14" t="str">
        <f>IF(SUMIF(T599:U599,"&lt;0")&lt;&gt;0,SUMIF(T599:U599,"&lt;0")*(-1)," ")</f>
        <v xml:space="preserve"> </v>
      </c>
      <c r="P599" s="15">
        <f>AB599+AD599+AF599+AH599+AJ599+AL599+AN599+AP599+AR599+AT599+AV599+AX599+AZ599+BB599+BD599+BF599+BH599+BJ599+BL599+BN599+BP599+BR599+BT599+BV599+BX599+BZ599+CB599+CD599+CF599+CH599+CJ599+CL599+CN599+CP599+CR599+CT599+CV599+CX599+CZ599+DB599+DD599+DF599+DH599+DJ599+DL599+DN599+DP599+DR599+DT599+DV599+DX599+DZ599+EB599+ED599+EF599+EH599+EJ599+EL599+EN599+EP599+ER599+ET599+EV599+EX599+EZ599+FB599+FD599+FF599+FH599+FJ599+FL599+FN599+FP599+FR599+FT599+FV599+FX599+FZ599+GB599+GD599+GF599</f>
        <v>0</v>
      </c>
      <c r="Q599" s="99">
        <f>P599-GO599</f>
        <v>0</v>
      </c>
      <c r="R599" s="102">
        <f>ROUNDUP(COUNTIF(T599:U599,"&gt; 0")/2,0)</f>
        <v>0</v>
      </c>
      <c r="S599" s="17" t="str">
        <f>IF(R599=0,"-",IF(R599-X599&gt;8,M599/(8+X599),M599/R599))</f>
        <v>-</v>
      </c>
      <c r="T599" s="102" t="str">
        <f>IFERROR(VLOOKUP(D599,'Ласт турнир'!A$2:C$129,2,FALSE),"")</f>
        <v/>
      </c>
      <c r="U599" s="14">
        <f>IFERROR(VLOOKUP(D599,'Ласт турнир'!A$2:C$129,3,FALSE),0)</f>
        <v>0</v>
      </c>
      <c r="V599" s="176"/>
      <c r="W599" s="177" t="str">
        <f>IF(GP599=0," ",IF(GP599-V599=0," ",GP599-V599))</f>
        <v xml:space="preserve"> </v>
      </c>
      <c r="X599" s="178"/>
    </row>
    <row r="600" spans="3:24" x14ac:dyDescent="0.25">
      <c r="C600" s="168">
        <f>C599+1</f>
        <v>519</v>
      </c>
      <c r="D600" s="3" t="s">
        <v>635</v>
      </c>
      <c r="E600" s="7">
        <v>3</v>
      </c>
      <c r="F600" s="26" t="s">
        <v>807</v>
      </c>
      <c r="G600" s="29" t="str">
        <f>TEXT(E600,"0,0") &amp; F600</f>
        <v>3,0</v>
      </c>
      <c r="H600" s="2">
        <f>IF(M600&gt;0,1,0)</f>
        <v>0</v>
      </c>
      <c r="I600" s="2">
        <f>IF(F600="",E600,E600+0.1)</f>
        <v>3</v>
      </c>
      <c r="J600" s="19"/>
      <c r="K600" s="18" t="str">
        <f>IF(M600 &gt; 0, K599+1, "n/a")</f>
        <v>n/a</v>
      </c>
      <c r="L600" s="11" t="str">
        <f t="shared" si="6"/>
        <v xml:space="preserve"> </v>
      </c>
      <c r="M600" s="27">
        <f>U600</f>
        <v>0</v>
      </c>
      <c r="N600" s="13">
        <f>M600-X600</f>
        <v>0</v>
      </c>
      <c r="O600" s="14" t="str">
        <f>IF(SUMIF(T600:U600,"&lt;0")&lt;&gt;0,SUMIF(T600:U600,"&lt;0")*(-1)," ")</f>
        <v xml:space="preserve"> </v>
      </c>
      <c r="P600" s="15">
        <f>AB600+AD600+AF600+AH600+AJ600+AL600+AN600+AP600+AR600+AT600+AV600+AX600+AZ600+BB600+BD600+BF600+BH600+BJ600+BL600+BN600+BP600+BR600+BT600+BV600+BX600+BZ600+CB600+CD600+CF600+CH600+CJ600+CL600+CN600+CP600+CR600+CT600+CV600+CX600+CZ600+DB600+DD600+DF600+DH600+DJ600+DL600+DN600+DP600+DR600+DT600+DV600+DX600+DZ600+EB600+ED600+EF600+EH600+EJ600+EL600+EN600+EP600+ER600+ET600+EV600+EX600+EZ600+FB600+FD600+FF600+FH600+FJ600+FL600+FN600+FP600+FR600+FT600+FV600+FX600+FZ600+GB600+GD600+GF600</f>
        <v>0</v>
      </c>
      <c r="Q600" s="99">
        <f>P600-GO600</f>
        <v>0</v>
      </c>
      <c r="R600" s="102">
        <f>ROUNDUP(COUNTIF(T600:U600,"&gt; 0")/2,0)</f>
        <v>0</v>
      </c>
      <c r="S600" s="17" t="str">
        <f>IF(R600=0,"-",IF(R600-X600&gt;8,M600/(8+X600),M600/R600))</f>
        <v>-</v>
      </c>
      <c r="T600" s="102" t="str">
        <f>IFERROR(VLOOKUP(D600,'Ласт турнир'!A$2:C$129,2,FALSE),"")</f>
        <v/>
      </c>
      <c r="U600" s="14">
        <f>IFERROR(VLOOKUP(D600,'Ласт турнир'!A$2:C$129,3,FALSE),0)</f>
        <v>0</v>
      </c>
      <c r="V600" s="176"/>
      <c r="W600" s="177" t="str">
        <f>IF(GP600=0," ",IF(GP600-V600=0," ",GP600-V600))</f>
        <v xml:space="preserve"> </v>
      </c>
      <c r="X600" s="178"/>
    </row>
    <row r="601" spans="3:24" x14ac:dyDescent="0.25">
      <c r="C601" s="168">
        <f>C600+1</f>
        <v>520</v>
      </c>
      <c r="D601" s="3" t="s">
        <v>636</v>
      </c>
      <c r="E601" s="7">
        <v>3</v>
      </c>
      <c r="F601" s="26" t="s">
        <v>807</v>
      </c>
      <c r="G601" s="29" t="str">
        <f>TEXT(E601,"0,0") &amp; F601</f>
        <v>3,0</v>
      </c>
      <c r="H601" s="2">
        <f>IF(M601&gt;0,1,0)</f>
        <v>0</v>
      </c>
      <c r="I601" s="2">
        <f>IF(F601="",E601,E601+0.1)</f>
        <v>3</v>
      </c>
      <c r="J601" s="19"/>
      <c r="K601" s="18" t="str">
        <f>IF(M601 &gt; 0, K600+1, "n/a")</f>
        <v>n/a</v>
      </c>
      <c r="L601" s="11" t="str">
        <f t="shared" si="6"/>
        <v xml:space="preserve"> </v>
      </c>
      <c r="M601" s="27">
        <f>U601</f>
        <v>0</v>
      </c>
      <c r="N601" s="13">
        <f>M601-X601</f>
        <v>0</v>
      </c>
      <c r="O601" s="14" t="str">
        <f>IF(SUMIF(T601:U601,"&lt;0")&lt;&gt;0,SUMIF(T601:U601,"&lt;0")*(-1)," ")</f>
        <v xml:space="preserve"> </v>
      </c>
      <c r="P601" s="15">
        <f>AB601+AD601+AF601+AH601+AJ601+AL601+AN601+AP601+AR601+AT601+AV601+AX601+AZ601+BB601+BD601+BF601+BH601+BJ601+BL601+BN601+BP601+BR601+BT601+BV601+BX601+BZ601+CB601+CD601+CF601+CH601+CJ601+CL601+CN601+CP601+CR601+CT601+CV601+CX601+CZ601+DB601+DD601+DF601+DH601+DJ601+DL601+DN601+DP601+DR601+DT601+DV601+DX601+DZ601+EB601+ED601+EF601+EH601+EJ601+EL601+EN601+EP601+ER601+ET601+EV601+EX601+EZ601+FB601+FD601+FF601+FH601+FJ601+FL601+FN601+FP601+FR601+FT601+FV601+FX601+FZ601+GB601+GD601+GF601</f>
        <v>0</v>
      </c>
      <c r="Q601" s="99">
        <f>P601-GO601</f>
        <v>0</v>
      </c>
      <c r="R601" s="102">
        <f>ROUNDUP(COUNTIF(T601:U601,"&gt; 0")/2,0)</f>
        <v>0</v>
      </c>
      <c r="S601" s="17" t="str">
        <f>IF(R601=0,"-",IF(R601-X601&gt;8,M601/(8+X601),M601/R601))</f>
        <v>-</v>
      </c>
      <c r="T601" s="102" t="str">
        <f>IFERROR(VLOOKUP(D601,'Ласт турнир'!A$2:C$129,2,FALSE),"")</f>
        <v/>
      </c>
      <c r="U601" s="14">
        <f>IFERROR(VLOOKUP(D601,'Ласт турнир'!A$2:C$129,3,FALSE),0)</f>
        <v>0</v>
      </c>
      <c r="V601" s="176"/>
      <c r="W601" s="177" t="str">
        <f>IF(GP601=0," ",IF(GP601-V601=0," ",GP601-V601))</f>
        <v xml:space="preserve"> </v>
      </c>
      <c r="X601" s="178"/>
    </row>
    <row r="602" spans="3:24" x14ac:dyDescent="0.25">
      <c r="C602" s="168">
        <f>C601+1</f>
        <v>521</v>
      </c>
      <c r="D602" s="3" t="s">
        <v>506</v>
      </c>
      <c r="E602" s="7">
        <v>3</v>
      </c>
      <c r="F602" s="26" t="s">
        <v>807</v>
      </c>
      <c r="G602" s="29" t="str">
        <f>TEXT(E602,"0,0") &amp; F602</f>
        <v>3,0</v>
      </c>
      <c r="H602" s="2">
        <f>IF(M602&gt;0,1,0)</f>
        <v>0</v>
      </c>
      <c r="I602" s="2">
        <f>IF(F602="",E602,E602+0.1)</f>
        <v>3</v>
      </c>
      <c r="J602" s="19"/>
      <c r="K602" s="18" t="str">
        <f>IF(M602 &gt; 0, K601+1, "n/a")</f>
        <v>n/a</v>
      </c>
      <c r="L602" s="11" t="str">
        <f t="shared" si="6"/>
        <v xml:space="preserve"> </v>
      </c>
      <c r="M602" s="27">
        <f>U602</f>
        <v>0</v>
      </c>
      <c r="N602" s="13">
        <f>M602-X602</f>
        <v>0</v>
      </c>
      <c r="O602" s="14" t="str">
        <f>IF(SUMIF(T602:U602,"&lt;0")&lt;&gt;0,SUMIF(T602:U602,"&lt;0")*(-1)," ")</f>
        <v xml:space="preserve"> </v>
      </c>
      <c r="P602" s="15">
        <f>AB602+AD602+AF602+AH602+AJ602+AL602+AN602+AP602+AR602+AT602+AV602+AX602+AZ602+BB602+BD602+BF602+BH602+BJ602+BL602+BN602+BP602+BR602+BT602+BV602+BX602+BZ602+CB602+CD602+CF602+CH602+CJ602+CL602+CN602+CP602+CR602+CT602+CV602+CX602+CZ602+DB602+DD602+DF602+DH602+DJ602+DL602+DN602+DP602+DR602+DT602+DV602+DX602+DZ602+EB602+ED602+EF602+EH602+EJ602+EL602+EN602+EP602+ER602+ET602+EV602+EX602+EZ602+FB602+FD602+FF602+FH602+FJ602+FL602+FN602+FP602+FR602+FT602+FV602+FX602+FZ602+GB602+GD602+GF602</f>
        <v>0</v>
      </c>
      <c r="Q602" s="99">
        <f>P602-GO602</f>
        <v>0</v>
      </c>
      <c r="R602" s="102">
        <f>ROUNDUP(COUNTIF(T602:U602,"&gt; 0")/2,0)</f>
        <v>0</v>
      </c>
      <c r="S602" s="17" t="str">
        <f>IF(R602=0,"-",IF(R602-X602&gt;8,M602/(8+X602),M602/R602))</f>
        <v>-</v>
      </c>
      <c r="T602" s="102" t="str">
        <f>IFERROR(VLOOKUP(D602,'Ласт турнир'!A$2:C$129,2,FALSE),"")</f>
        <v/>
      </c>
      <c r="U602" s="14">
        <f>IFERROR(VLOOKUP(D602,'Ласт турнир'!A$2:C$129,3,FALSE),0)</f>
        <v>0</v>
      </c>
      <c r="V602" s="176"/>
      <c r="W602" s="177" t="str">
        <f>IF(GP602=0," ",IF(GP602-V602=0," ",GP602-V602))</f>
        <v xml:space="preserve"> </v>
      </c>
      <c r="X602" s="178"/>
    </row>
    <row r="603" spans="3:24" x14ac:dyDescent="0.25">
      <c r="C603" s="168">
        <f>C602+1</f>
        <v>522</v>
      </c>
      <c r="D603" s="3" t="s">
        <v>637</v>
      </c>
      <c r="E603" s="7">
        <v>3</v>
      </c>
      <c r="F603" s="26" t="s">
        <v>807</v>
      </c>
      <c r="G603" s="29" t="str">
        <f>TEXT(E603,"0,0") &amp; F603</f>
        <v>3,0</v>
      </c>
      <c r="H603" s="2">
        <f>IF(M603&gt;0,1,0)</f>
        <v>0</v>
      </c>
      <c r="I603" s="2">
        <f>IF(F603="",E603,E603+0.1)</f>
        <v>3</v>
      </c>
      <c r="J603" s="19"/>
      <c r="K603" s="18" t="str">
        <f>IF(M603 &gt; 0, K602+1, "n/a")</f>
        <v>n/a</v>
      </c>
      <c r="L603" s="11" t="str">
        <f t="shared" si="6"/>
        <v xml:space="preserve"> </v>
      </c>
      <c r="M603" s="27">
        <f>U603</f>
        <v>0</v>
      </c>
      <c r="N603" s="13">
        <f>M603-X603</f>
        <v>0</v>
      </c>
      <c r="O603" s="14" t="str">
        <f>IF(SUMIF(T603:U603,"&lt;0")&lt;&gt;0,SUMIF(T603:U603,"&lt;0")*(-1)," ")</f>
        <v xml:space="preserve"> </v>
      </c>
      <c r="P603" s="15">
        <f>AB603+AD603+AF603+AH603+AJ603+AL603+AN603+AP603+AR603+AT603+AV603+AX603+AZ603+BB603+BD603+BF603+BH603+BJ603+BL603+BN603+BP603+BR603+BT603+BV603+BX603+BZ603+CB603+CD603+CF603+CH603+CJ603+CL603+CN603+CP603+CR603+CT603+CV603+CX603+CZ603+DB603+DD603+DF603+DH603+DJ603+DL603+DN603+DP603+DR603+DT603+DV603+DX603+DZ603+EB603+ED603+EF603+EH603+EJ603+EL603+EN603+EP603+ER603+ET603+EV603+EX603+EZ603+FB603+FD603+FF603+FH603+FJ603+FL603+FN603+FP603+FR603+FT603+FV603+FX603+FZ603+GB603+GD603+GF603</f>
        <v>0</v>
      </c>
      <c r="Q603" s="99">
        <f>P603-GO603</f>
        <v>0</v>
      </c>
      <c r="R603" s="102">
        <f>ROUNDUP(COUNTIF(T603:U603,"&gt; 0")/2,0)</f>
        <v>0</v>
      </c>
      <c r="S603" s="17" t="str">
        <f>IF(R603=0,"-",IF(R603-X603&gt;8,M603/(8+X603),M603/R603))</f>
        <v>-</v>
      </c>
      <c r="T603" s="102" t="str">
        <f>IFERROR(VLOOKUP(D603,'Ласт турнир'!A$2:C$129,2,FALSE),"")</f>
        <v/>
      </c>
      <c r="U603" s="14">
        <f>IFERROR(VLOOKUP(D603,'Ласт турнир'!A$2:C$129,3,FALSE),0)</f>
        <v>0</v>
      </c>
      <c r="V603" s="176"/>
      <c r="W603" s="177" t="str">
        <f>IF(GP603=0," ",IF(GP603-V603=0," ",GP603-V603))</f>
        <v xml:space="preserve"> </v>
      </c>
      <c r="X603" s="178"/>
    </row>
    <row r="604" spans="3:24" x14ac:dyDescent="0.25">
      <c r="C604" s="168">
        <f>C603+1</f>
        <v>523</v>
      </c>
      <c r="D604" s="3" t="s">
        <v>638</v>
      </c>
      <c r="E604" s="7">
        <v>3</v>
      </c>
      <c r="F604" s="26" t="s">
        <v>807</v>
      </c>
      <c r="G604" s="29" t="str">
        <f>TEXT(E604,"0,0") &amp; F604</f>
        <v>3,0</v>
      </c>
      <c r="H604" s="2">
        <f>IF(M604&gt;0,1,0)</f>
        <v>0</v>
      </c>
      <c r="I604" s="2">
        <f>IF(F604="",E604,E604+0.1)</f>
        <v>3</v>
      </c>
      <c r="J604" s="19"/>
      <c r="K604" s="18" t="str">
        <f>IF(M604 &gt; 0, K603+1, "n/a")</f>
        <v>n/a</v>
      </c>
      <c r="L604" s="11" t="str">
        <f t="shared" si="6"/>
        <v xml:space="preserve"> </v>
      </c>
      <c r="M604" s="27">
        <f>U604</f>
        <v>0</v>
      </c>
      <c r="N604" s="13">
        <f>M604-X604</f>
        <v>0</v>
      </c>
      <c r="O604" s="14" t="str">
        <f>IF(SUMIF(T604:U604,"&lt;0")&lt;&gt;0,SUMIF(T604:U604,"&lt;0")*(-1)," ")</f>
        <v xml:space="preserve"> </v>
      </c>
      <c r="P604" s="15">
        <f>AB604+AD604+AF604+AH604+AJ604+AL604+AN604+AP604+AR604+AT604+AV604+AX604+AZ604+BB604+BD604+BF604+BH604+BJ604+BL604+BN604+BP604+BR604+BT604+BV604+BX604+BZ604+CB604+CD604+CF604+CH604+CJ604+CL604+CN604+CP604+CR604+CT604+CV604+CX604+CZ604+DB604+DD604+DF604+DH604+DJ604+DL604+DN604+DP604+DR604+DT604+DV604+DX604+DZ604+EB604+ED604+EF604+EH604+EJ604+EL604+EN604+EP604+ER604+ET604+EV604+EX604+EZ604+FB604+FD604+FF604+FH604+FJ604+FL604+FN604+FP604+FR604+FT604+FV604+FX604+FZ604+GB604+GD604+GF604</f>
        <v>0</v>
      </c>
      <c r="Q604" s="99">
        <f>P604-GO604</f>
        <v>0</v>
      </c>
      <c r="R604" s="102">
        <f>ROUNDUP(COUNTIF(T604:U604,"&gt; 0")/2,0)</f>
        <v>0</v>
      </c>
      <c r="S604" s="17" t="str">
        <f>IF(R604=0,"-",IF(R604-X604&gt;8,M604/(8+X604),M604/R604))</f>
        <v>-</v>
      </c>
      <c r="T604" s="102" t="str">
        <f>IFERROR(VLOOKUP(D604,'Ласт турнир'!A$2:C$129,2,FALSE),"")</f>
        <v/>
      </c>
      <c r="U604" s="14">
        <f>IFERROR(VLOOKUP(D604,'Ласт турнир'!A$2:C$129,3,FALSE),0)</f>
        <v>0</v>
      </c>
      <c r="V604" s="176"/>
      <c r="W604" s="177" t="str">
        <f>IF(GP604=0," ",IF(GP604-V604=0," ",GP604-V604))</f>
        <v xml:space="preserve"> </v>
      </c>
      <c r="X604" s="178"/>
    </row>
    <row r="605" spans="3:24" x14ac:dyDescent="0.25">
      <c r="C605" s="168">
        <f>C604+1</f>
        <v>524</v>
      </c>
      <c r="D605" s="3" t="s">
        <v>378</v>
      </c>
      <c r="E605" s="7">
        <v>3</v>
      </c>
      <c r="F605" s="26" t="s">
        <v>807</v>
      </c>
      <c r="G605" s="29" t="str">
        <f>TEXT(E605,"0,0") &amp; F605</f>
        <v>3,0</v>
      </c>
      <c r="H605" s="2">
        <f>IF(M605&gt;0,1,0)</f>
        <v>0</v>
      </c>
      <c r="I605" s="2">
        <f>IF(F605="",E605,E605+0.1)</f>
        <v>3</v>
      </c>
      <c r="J605" s="19"/>
      <c r="K605" s="18" t="str">
        <f>IF(M605 &gt; 0, K604+1, "n/a")</f>
        <v>n/a</v>
      </c>
      <c r="L605" s="11" t="str">
        <f t="shared" si="6"/>
        <v xml:space="preserve"> </v>
      </c>
      <c r="M605" s="27">
        <f>U605</f>
        <v>0</v>
      </c>
      <c r="N605" s="13">
        <f>M605-X605</f>
        <v>0</v>
      </c>
      <c r="O605" s="14" t="str">
        <f>IF(SUMIF(T605:U605,"&lt;0")&lt;&gt;0,SUMIF(T605:U605,"&lt;0")*(-1)," ")</f>
        <v xml:space="preserve"> </v>
      </c>
      <c r="P605" s="15">
        <f>AB605+AD605+AF605+AH605+AJ605+AL605+AN605+AP605+AR605+AT605+AV605+AX605+AZ605+BB605+BD605+BF605+BH605+BJ605+BL605+BN605+BP605+BR605+BT605+BV605+BX605+BZ605+CB605+CD605+CF605+CH605+CJ605+CL605+CN605+CP605+CR605+CT605+CV605+CX605+CZ605+DB605+DD605+DF605+DH605+DJ605+DL605+DN605+DP605+DR605+DT605+DV605+DX605+DZ605+EB605+ED605+EF605+EH605+EJ605+EL605+EN605+EP605+ER605+ET605+EV605+EX605+EZ605+FB605+FD605+FF605+FH605+FJ605+FL605+FN605+FP605+FR605+FT605+FV605+FX605+FZ605+GB605+GD605+GF605</f>
        <v>0</v>
      </c>
      <c r="Q605" s="99">
        <f>P605-GO605</f>
        <v>0</v>
      </c>
      <c r="R605" s="102">
        <f>ROUNDUP(COUNTIF(T605:U605,"&gt; 0")/2,0)</f>
        <v>0</v>
      </c>
      <c r="S605" s="17" t="str">
        <f>IF(R605=0,"-",IF(R605-X605&gt;8,M605/(8+X605),M605/R605))</f>
        <v>-</v>
      </c>
      <c r="T605" s="102" t="str">
        <f>IFERROR(VLOOKUP(D605,'Ласт турнир'!A$2:C$129,2,FALSE),"")</f>
        <v/>
      </c>
      <c r="U605" s="14">
        <f>IFERROR(VLOOKUP(D605,'Ласт турнир'!A$2:C$129,3,FALSE),0)</f>
        <v>0</v>
      </c>
      <c r="V605" s="176"/>
      <c r="W605" s="177" t="str">
        <f>IF(GP605=0," ",IF(GP605-V605=0," ",GP605-V605))</f>
        <v xml:space="preserve"> </v>
      </c>
      <c r="X605" s="178"/>
    </row>
    <row r="606" spans="3:24" x14ac:dyDescent="0.25">
      <c r="C606" s="168">
        <f>C605+1</f>
        <v>525</v>
      </c>
      <c r="D606" s="3" t="s">
        <v>337</v>
      </c>
      <c r="E606" s="7">
        <v>3</v>
      </c>
      <c r="F606" s="26" t="s">
        <v>807</v>
      </c>
      <c r="G606" s="29" t="str">
        <f>TEXT(E606,"0,0") &amp; F606</f>
        <v>3,0</v>
      </c>
      <c r="H606" s="2">
        <f>IF(M606&gt;0,1,0)</f>
        <v>0</v>
      </c>
      <c r="I606" s="2">
        <f>IF(F606="",E606,E606+0.1)</f>
        <v>3</v>
      </c>
      <c r="J606" s="19"/>
      <c r="K606" s="18" t="str">
        <f>IF(M606 &gt; 0, K605+1, "n/a")</f>
        <v>n/a</v>
      </c>
      <c r="L606" s="11" t="str">
        <f t="shared" si="6"/>
        <v xml:space="preserve"> </v>
      </c>
      <c r="M606" s="27">
        <f>U606</f>
        <v>0</v>
      </c>
      <c r="N606" s="13">
        <f>M606-X606</f>
        <v>0</v>
      </c>
      <c r="O606" s="14" t="str">
        <f>IF(SUMIF(T606:U606,"&lt;0")&lt;&gt;0,SUMIF(T606:U606,"&lt;0")*(-1)," ")</f>
        <v xml:space="preserve"> </v>
      </c>
      <c r="P606" s="15">
        <f>AB606+AD606+AF606+AH606+AJ606+AL606+AN606+AP606+AR606+AT606+AV606+AX606+AZ606+BB606+BD606+BF606+BH606+BJ606+BL606+BN606+BP606+BR606+BT606+BV606+BX606+BZ606+CB606+CD606+CF606+CH606+CJ606+CL606+CN606+CP606+CR606+CT606+CV606+CX606+CZ606+DB606+DD606+DF606+DH606+DJ606+DL606+DN606+DP606+DR606+DT606+DV606+DX606+DZ606+EB606+ED606+EF606+EH606+EJ606+EL606+EN606+EP606+ER606+ET606+EV606+EX606+EZ606+FB606+FD606+FF606+FH606+FJ606+FL606+FN606+FP606+FR606+FT606+FV606+FX606+FZ606+GB606+GD606+GF606</f>
        <v>0</v>
      </c>
      <c r="Q606" s="99">
        <f>P606-GO606</f>
        <v>0</v>
      </c>
      <c r="R606" s="102">
        <f>ROUNDUP(COUNTIF(T606:U606,"&gt; 0")/2,0)</f>
        <v>0</v>
      </c>
      <c r="S606" s="17" t="str">
        <f>IF(R606=0,"-",IF(R606-X606&gt;8,M606/(8+X606),M606/R606))</f>
        <v>-</v>
      </c>
      <c r="T606" s="102" t="str">
        <f>IFERROR(VLOOKUP(D606,'Ласт турнир'!A$2:C$129,2,FALSE),"")</f>
        <v/>
      </c>
      <c r="U606" s="14">
        <f>IFERROR(VLOOKUP(D606,'Ласт турнир'!A$2:C$129,3,FALSE),0)</f>
        <v>0</v>
      </c>
      <c r="V606" s="176"/>
      <c r="W606" s="177" t="str">
        <f>IF(GP606=0," ",IF(GP606-V606=0," ",GP606-V606))</f>
        <v xml:space="preserve"> </v>
      </c>
      <c r="X606" s="178"/>
    </row>
    <row r="607" spans="3:24" x14ac:dyDescent="0.25">
      <c r="C607" s="168">
        <f>C606+1</f>
        <v>526</v>
      </c>
      <c r="D607" s="3" t="s">
        <v>401</v>
      </c>
      <c r="E607" s="7">
        <v>3</v>
      </c>
      <c r="F607" s="26" t="s">
        <v>807</v>
      </c>
      <c r="G607" s="29" t="str">
        <f>TEXT(E607,"0,0") &amp; F607</f>
        <v>3,0</v>
      </c>
      <c r="H607" s="2">
        <f>IF(M607&gt;0,1,0)</f>
        <v>0</v>
      </c>
      <c r="I607" s="2">
        <f>IF(F607="",E607,E607+0.1)</f>
        <v>3</v>
      </c>
      <c r="J607" s="19"/>
      <c r="K607" s="18" t="str">
        <f>IF(M607 &gt; 0, K606+1, "n/a")</f>
        <v>n/a</v>
      </c>
      <c r="L607" s="11" t="str">
        <f t="shared" si="6"/>
        <v xml:space="preserve"> </v>
      </c>
      <c r="M607" s="27">
        <f>U607</f>
        <v>0</v>
      </c>
      <c r="N607" s="13">
        <f>M607-X607</f>
        <v>0</v>
      </c>
      <c r="O607" s="14" t="str">
        <f>IF(SUMIF(T607:U607,"&lt;0")&lt;&gt;0,SUMIF(T607:U607,"&lt;0")*(-1)," ")</f>
        <v xml:space="preserve"> </v>
      </c>
      <c r="P607" s="15">
        <f>AB607+AD607+AF607+AH607+AJ607+AL607+AN607+AP607+AR607+AT607+AV607+AX607+AZ607+BB607+BD607+BF607+BH607+BJ607+BL607+BN607+BP607+BR607+BT607+BV607+BX607+BZ607+CB607+CD607+CF607+CH607+CJ607+CL607+CN607+CP607+CR607+CT607+CV607+CX607+CZ607+DB607+DD607+DF607+DH607+DJ607+DL607+DN607+DP607+DR607+DT607+DV607+DX607+DZ607+EB607+ED607+EF607+EH607+EJ607+EL607+EN607+EP607+ER607+ET607+EV607+EX607+EZ607+FB607+FD607+FF607+FH607+FJ607+FL607+FN607+FP607+FR607+FT607+FV607+FX607+FZ607+GB607+GD607+GF607</f>
        <v>0</v>
      </c>
      <c r="Q607" s="99">
        <f>P607-GO607</f>
        <v>0</v>
      </c>
      <c r="R607" s="102">
        <f>ROUNDUP(COUNTIF(T607:U607,"&gt; 0")/2,0)</f>
        <v>0</v>
      </c>
      <c r="S607" s="17" t="str">
        <f>IF(R607=0,"-",IF(R607-X607&gt;8,M607/(8+X607),M607/R607))</f>
        <v>-</v>
      </c>
      <c r="T607" s="102" t="str">
        <f>IFERROR(VLOOKUP(D607,'Ласт турнир'!A$2:C$129,2,FALSE),"")</f>
        <v/>
      </c>
      <c r="U607" s="14">
        <f>IFERROR(VLOOKUP(D607,'Ласт турнир'!A$2:C$129,3,FALSE),0)</f>
        <v>0</v>
      </c>
      <c r="V607" s="176"/>
      <c r="W607" s="177" t="str">
        <f>IF(GP607=0," ",IF(GP607-V607=0," ",GP607-V607))</f>
        <v xml:space="preserve"> </v>
      </c>
      <c r="X607" s="178"/>
    </row>
    <row r="608" spans="3:24" x14ac:dyDescent="0.25">
      <c r="C608" s="168">
        <f>C607+1</f>
        <v>527</v>
      </c>
      <c r="D608" s="3" t="s">
        <v>488</v>
      </c>
      <c r="E608" s="7">
        <v>3</v>
      </c>
      <c r="F608" s="26" t="s">
        <v>807</v>
      </c>
      <c r="G608" s="29" t="str">
        <f>TEXT(E608,"0,0") &amp; F608</f>
        <v>3,0</v>
      </c>
      <c r="H608" s="2">
        <f>IF(M608&gt;0,1,0)</f>
        <v>0</v>
      </c>
      <c r="I608" s="2">
        <f>IF(F608="",E608,E608+0.1)</f>
        <v>3</v>
      </c>
      <c r="J608" s="19"/>
      <c r="K608" s="18" t="str">
        <f>IF(M608 &gt; 0, K607+1, "n/a")</f>
        <v>n/a</v>
      </c>
      <c r="L608" s="11" t="str">
        <f t="shared" si="6"/>
        <v xml:space="preserve"> </v>
      </c>
      <c r="M608" s="27">
        <f>U608</f>
        <v>0</v>
      </c>
      <c r="N608" s="13">
        <f>M608-X608</f>
        <v>0</v>
      </c>
      <c r="O608" s="14" t="str">
        <f>IF(SUMIF(T608:U608,"&lt;0")&lt;&gt;0,SUMIF(T608:U608,"&lt;0")*(-1)," ")</f>
        <v xml:space="preserve"> </v>
      </c>
      <c r="P608" s="15">
        <f>AB608+AD608+AF608+AH608+AJ608+AL608+AN608+AP608+AR608+AT608+AV608+AX608+AZ608+BB608+BD608+BF608+BH608+BJ608+BL608+BN608+BP608+BR608+BT608+BV608+BX608+BZ608+CB608+CD608+CF608+CH608+CJ608+CL608+CN608+CP608+CR608+CT608+CV608+CX608+CZ608+DB608+DD608+DF608+DH608+DJ608+DL608+DN608+DP608+DR608+DT608+DV608+DX608+DZ608+EB608+ED608+EF608+EH608+EJ608+EL608+EN608+EP608+ER608+ET608+EV608+EX608+EZ608+FB608+FD608+FF608+FH608+FJ608+FL608+FN608+FP608+FR608+FT608+FV608+FX608+FZ608+GB608+GD608+GF608</f>
        <v>0</v>
      </c>
      <c r="Q608" s="99">
        <f>P608-GO608</f>
        <v>0</v>
      </c>
      <c r="R608" s="102">
        <f>ROUNDUP(COUNTIF(T608:U608,"&gt; 0")/2,0)</f>
        <v>0</v>
      </c>
      <c r="S608" s="17" t="str">
        <f>IF(R608=0,"-",IF(R608-X608&gt;8,M608/(8+X608),M608/R608))</f>
        <v>-</v>
      </c>
      <c r="T608" s="102" t="str">
        <f>IFERROR(VLOOKUP(D608,'Ласт турнир'!A$2:C$129,2,FALSE),"")</f>
        <v/>
      </c>
      <c r="U608" s="14">
        <f>IFERROR(VLOOKUP(D608,'Ласт турнир'!A$2:C$129,3,FALSE),0)</f>
        <v>0</v>
      </c>
      <c r="V608" s="176"/>
      <c r="W608" s="177" t="str">
        <f>IF(GP608=0," ",IF(GP608-V608=0," ",GP608-V608))</f>
        <v xml:space="preserve"> </v>
      </c>
      <c r="X608" s="178"/>
    </row>
    <row r="609" spans="3:24" x14ac:dyDescent="0.25">
      <c r="C609" s="168">
        <f>C608+1</f>
        <v>528</v>
      </c>
      <c r="D609" s="3" t="s">
        <v>487</v>
      </c>
      <c r="E609" s="7">
        <v>3</v>
      </c>
      <c r="F609" s="26" t="s">
        <v>807</v>
      </c>
      <c r="G609" s="29" t="str">
        <f>TEXT(E609,"0,0") &amp; F609</f>
        <v>3,0</v>
      </c>
      <c r="H609" s="2">
        <f>IF(M609&gt;0,1,0)</f>
        <v>0</v>
      </c>
      <c r="I609" s="2">
        <f>IF(F609="",E609,E609+0.1)</f>
        <v>3</v>
      </c>
      <c r="J609" s="19"/>
      <c r="K609" s="18" t="str">
        <f>IF(M609 &gt; 0, K608+1, "n/a")</f>
        <v>n/a</v>
      </c>
      <c r="L609" s="11" t="str">
        <f t="shared" si="6"/>
        <v xml:space="preserve"> </v>
      </c>
      <c r="M609" s="27">
        <f>U609</f>
        <v>0</v>
      </c>
      <c r="N609" s="13">
        <f>M609-X609</f>
        <v>0</v>
      </c>
      <c r="O609" s="14" t="str">
        <f>IF(SUMIF(T609:U609,"&lt;0")&lt;&gt;0,SUMIF(T609:U609,"&lt;0")*(-1)," ")</f>
        <v xml:space="preserve"> </v>
      </c>
      <c r="P609" s="15">
        <f>AB609+AD609+AF609+AH609+AJ609+AL609+AN609+AP609+AR609+AT609+AV609+AX609+AZ609+BB609+BD609+BF609+BH609+BJ609+BL609+BN609+BP609+BR609+BT609+BV609+BX609+BZ609+CB609+CD609+CF609+CH609+CJ609+CL609+CN609+CP609+CR609+CT609+CV609+CX609+CZ609+DB609+DD609+DF609+DH609+DJ609+DL609+DN609+DP609+DR609+DT609+DV609+DX609+DZ609+EB609+ED609+EF609+EH609+EJ609+EL609+EN609+EP609+ER609+ET609+EV609+EX609+EZ609+FB609+FD609+FF609+FH609+FJ609+FL609+FN609+FP609+FR609+FT609+FV609+FX609+FZ609+GB609+GD609+GF609</f>
        <v>0</v>
      </c>
      <c r="Q609" s="99">
        <f>P609-GO609</f>
        <v>0</v>
      </c>
      <c r="R609" s="102">
        <f>ROUNDUP(COUNTIF(T609:U609,"&gt; 0")/2,0)</f>
        <v>0</v>
      </c>
      <c r="S609" s="17" t="str">
        <f>IF(R609=0,"-",IF(R609-X609&gt;8,M609/(8+X609),M609/R609))</f>
        <v>-</v>
      </c>
      <c r="T609" s="102" t="str">
        <f>IFERROR(VLOOKUP(D609,'Ласт турнир'!A$2:C$129,2,FALSE),"")</f>
        <v/>
      </c>
      <c r="U609" s="14">
        <f>IFERROR(VLOOKUP(D609,'Ласт турнир'!A$2:C$129,3,FALSE),0)</f>
        <v>0</v>
      </c>
      <c r="V609" s="176"/>
      <c r="W609" s="177" t="str">
        <f>IF(GP609=0," ",IF(GP609-V609=0," ",GP609-V609))</f>
        <v xml:space="preserve"> </v>
      </c>
      <c r="X609" s="178"/>
    </row>
    <row r="610" spans="3:24" x14ac:dyDescent="0.25">
      <c r="C610" s="168">
        <f>C609+1</f>
        <v>529</v>
      </c>
      <c r="D610" s="3" t="s">
        <v>639</v>
      </c>
      <c r="E610" s="7">
        <v>3</v>
      </c>
      <c r="F610" s="26" t="s">
        <v>807</v>
      </c>
      <c r="G610" s="29" t="str">
        <f>TEXT(E610,"0,0") &amp; F610</f>
        <v>3,0</v>
      </c>
      <c r="H610" s="2">
        <f>IF(M610&gt;0,1,0)</f>
        <v>0</v>
      </c>
      <c r="I610" s="2">
        <f>IF(F610="",E610,E610+0.1)</f>
        <v>3</v>
      </c>
      <c r="J610" s="19"/>
      <c r="K610" s="18" t="str">
        <f>IF(M610 &gt; 0, K609+1, "n/a")</f>
        <v>n/a</v>
      </c>
      <c r="L610" s="11" t="str">
        <f t="shared" si="6"/>
        <v xml:space="preserve"> </v>
      </c>
      <c r="M610" s="27">
        <f>U610</f>
        <v>0</v>
      </c>
      <c r="N610" s="13">
        <f>M610-X610</f>
        <v>0</v>
      </c>
      <c r="O610" s="14" t="str">
        <f>IF(SUMIF(T610:U610,"&lt;0")&lt;&gt;0,SUMIF(T610:U610,"&lt;0")*(-1)," ")</f>
        <v xml:space="preserve"> </v>
      </c>
      <c r="P610" s="15">
        <f>AB610+AD610+AF610+AH610+AJ610+AL610+AN610+AP610+AR610+AT610+AV610+AX610+AZ610+BB610+BD610+BF610+BH610+BJ610+BL610+BN610+BP610+BR610+BT610+BV610+BX610+BZ610+CB610+CD610+CF610+CH610+CJ610+CL610+CN610+CP610+CR610+CT610+CV610+CX610+CZ610+DB610+DD610+DF610+DH610+DJ610+DL610+DN610+DP610+DR610+DT610+DV610+DX610+DZ610+EB610+ED610+EF610+EH610+EJ610+EL610+EN610+EP610+ER610+ET610+EV610+EX610+EZ610+FB610+FD610+FF610+FH610+FJ610+FL610+FN610+FP610+FR610+FT610+FV610+FX610+FZ610+GB610+GD610+GF610</f>
        <v>0</v>
      </c>
      <c r="Q610" s="99">
        <f>P610-GO610</f>
        <v>0</v>
      </c>
      <c r="R610" s="102">
        <f>ROUNDUP(COUNTIF(T610:U610,"&gt; 0")/2,0)</f>
        <v>0</v>
      </c>
      <c r="S610" s="17" t="str">
        <f>IF(R610=0,"-",IF(R610-X610&gt;8,M610/(8+X610),M610/R610))</f>
        <v>-</v>
      </c>
      <c r="T610" s="102" t="str">
        <f>IFERROR(VLOOKUP(D610,'Ласт турнир'!A$2:C$129,2,FALSE),"")</f>
        <v/>
      </c>
      <c r="U610" s="14">
        <f>IFERROR(VLOOKUP(D610,'Ласт турнир'!A$2:C$129,3,FALSE),0)</f>
        <v>0</v>
      </c>
      <c r="V610" s="176"/>
      <c r="W610" s="177" t="str">
        <f>IF(GP610=0," ",IF(GP610-V610=0," ",GP610-V610))</f>
        <v xml:space="preserve"> </v>
      </c>
      <c r="X610" s="178"/>
    </row>
    <row r="611" spans="3:24" x14ac:dyDescent="0.25">
      <c r="C611" s="168">
        <f>C610+1</f>
        <v>530</v>
      </c>
      <c r="D611" s="3" t="s">
        <v>640</v>
      </c>
      <c r="E611" s="7">
        <v>3</v>
      </c>
      <c r="F611" s="26" t="s">
        <v>807</v>
      </c>
      <c r="G611" s="29" t="str">
        <f>TEXT(E611,"0,0") &amp; F611</f>
        <v>3,0</v>
      </c>
      <c r="H611" s="2">
        <f>IF(M611&gt;0,1,0)</f>
        <v>0</v>
      </c>
      <c r="I611" s="2">
        <f>IF(F611="",E611,E611+0.1)</f>
        <v>3</v>
      </c>
      <c r="J611" s="19"/>
      <c r="K611" s="18" t="str">
        <f>IF(M611 &gt; 0, K610+1, "n/a")</f>
        <v>n/a</v>
      </c>
      <c r="L611" s="11" t="str">
        <f t="shared" si="6"/>
        <v xml:space="preserve"> </v>
      </c>
      <c r="M611" s="27">
        <f>U611</f>
        <v>0</v>
      </c>
      <c r="N611" s="13">
        <f>M611-X611</f>
        <v>0</v>
      </c>
      <c r="O611" s="14" t="str">
        <f>IF(SUMIF(T611:U611,"&lt;0")&lt;&gt;0,SUMIF(T611:U611,"&lt;0")*(-1)," ")</f>
        <v xml:space="preserve"> </v>
      </c>
      <c r="P611" s="15">
        <f>AB611+AD611+AF611+AH611+AJ611+AL611+AN611+AP611+AR611+AT611+AV611+AX611+AZ611+BB611+BD611+BF611+BH611+BJ611+BL611+BN611+BP611+BR611+BT611+BV611+BX611+BZ611+CB611+CD611+CF611+CH611+CJ611+CL611+CN611+CP611+CR611+CT611+CV611+CX611+CZ611+DB611+DD611+DF611+DH611+DJ611+DL611+DN611+DP611+DR611+DT611+DV611+DX611+DZ611+EB611+ED611+EF611+EH611+EJ611+EL611+EN611+EP611+ER611+ET611+EV611+EX611+EZ611+FB611+FD611+FF611+FH611+FJ611+FL611+FN611+FP611+FR611+FT611+FV611+FX611+FZ611+GB611+GD611+GF611</f>
        <v>0</v>
      </c>
      <c r="Q611" s="99">
        <f>P611-GO611</f>
        <v>0</v>
      </c>
      <c r="R611" s="102">
        <f>ROUNDUP(COUNTIF(T611:U611,"&gt; 0")/2,0)</f>
        <v>0</v>
      </c>
      <c r="S611" s="17" t="str">
        <f>IF(R611=0,"-",IF(R611-X611&gt;8,M611/(8+X611),M611/R611))</f>
        <v>-</v>
      </c>
      <c r="T611" s="102" t="str">
        <f>IFERROR(VLOOKUP(D611,'Ласт турнир'!A$2:C$129,2,FALSE),"")</f>
        <v/>
      </c>
      <c r="U611" s="14">
        <f>IFERROR(VLOOKUP(D611,'Ласт турнир'!A$2:C$129,3,FALSE),0)</f>
        <v>0</v>
      </c>
      <c r="V611" s="176"/>
      <c r="W611" s="177" t="str">
        <f>IF(GP611=0," ",IF(GP611-V611=0," ",GP611-V611))</f>
        <v xml:space="preserve"> </v>
      </c>
      <c r="X611" s="178"/>
    </row>
    <row r="612" spans="3:24" x14ac:dyDescent="0.25">
      <c r="C612" s="168">
        <f>C611+1</f>
        <v>531</v>
      </c>
      <c r="D612" s="3" t="s">
        <v>453</v>
      </c>
      <c r="E612" s="7">
        <v>3</v>
      </c>
      <c r="F612" s="26" t="s">
        <v>807</v>
      </c>
      <c r="G612" s="29" t="str">
        <f>TEXT(E612,"0,0") &amp; F612</f>
        <v>3,0</v>
      </c>
      <c r="H612" s="2">
        <f>IF(M612&gt;0,1,0)</f>
        <v>0</v>
      </c>
      <c r="I612" s="2">
        <f>IF(F612="",E612,E612+0.1)</f>
        <v>3</v>
      </c>
      <c r="J612" s="19"/>
      <c r="K612" s="18" t="str">
        <f>IF(M612 &gt; 0, K611+1, "n/a")</f>
        <v>n/a</v>
      </c>
      <c r="L612" s="11" t="str">
        <f t="shared" si="6"/>
        <v xml:space="preserve"> </v>
      </c>
      <c r="M612" s="27">
        <f>U612</f>
        <v>0</v>
      </c>
      <c r="N612" s="13">
        <f>M612-X612</f>
        <v>0</v>
      </c>
      <c r="O612" s="14" t="str">
        <f>IF(SUMIF(T612:U612,"&lt;0")&lt;&gt;0,SUMIF(T612:U612,"&lt;0")*(-1)," ")</f>
        <v xml:space="preserve"> </v>
      </c>
      <c r="P612" s="15">
        <f>AB612+AD612+AF612+AH612+AJ612+AL612+AN612+AP612+AR612+AT612+AV612+AX612+AZ612+BB612+BD612+BF612+BH612+BJ612+BL612+BN612+BP612+BR612+BT612+BV612+BX612+BZ612+CB612+CD612+CF612+CH612+CJ612+CL612+CN612+CP612+CR612+CT612+CV612+CX612+CZ612+DB612+DD612+DF612+DH612+DJ612+DL612+DN612+DP612+DR612+DT612+DV612+DX612+DZ612+EB612+ED612+EF612+EH612+EJ612+EL612+EN612+EP612+ER612+ET612+EV612+EX612+EZ612+FB612+FD612+FF612+FH612+FJ612+FL612+FN612+FP612+FR612+FT612+FV612+FX612+FZ612+GB612+GD612+GF612</f>
        <v>0</v>
      </c>
      <c r="Q612" s="99">
        <f>P612-GO612</f>
        <v>0</v>
      </c>
      <c r="R612" s="102">
        <f>ROUNDUP(COUNTIF(T612:U612,"&gt; 0")/2,0)</f>
        <v>0</v>
      </c>
      <c r="S612" s="17" t="str">
        <f>IF(R612=0,"-",IF(R612-X612&gt;8,M612/(8+X612),M612/R612))</f>
        <v>-</v>
      </c>
      <c r="T612" s="102" t="str">
        <f>IFERROR(VLOOKUP(D612,'Ласт турнир'!A$2:C$129,2,FALSE),"")</f>
        <v/>
      </c>
      <c r="U612" s="14">
        <f>IFERROR(VLOOKUP(D612,'Ласт турнир'!A$2:C$129,3,FALSE),0)</f>
        <v>0</v>
      </c>
      <c r="V612" s="176"/>
      <c r="W612" s="177" t="str">
        <f>IF(GP612=0," ",IF(GP612-V612=0," ",GP612-V612))</f>
        <v xml:space="preserve"> </v>
      </c>
      <c r="X612" s="178"/>
    </row>
    <row r="613" spans="3:24" x14ac:dyDescent="0.25">
      <c r="C613" s="168">
        <f>C612+1</f>
        <v>532</v>
      </c>
      <c r="D613" s="3" t="s">
        <v>641</v>
      </c>
      <c r="E613" s="7">
        <v>3</v>
      </c>
      <c r="F613" s="26" t="s">
        <v>807</v>
      </c>
      <c r="G613" s="29" t="str">
        <f>TEXT(E613,"0,0") &amp; F613</f>
        <v>3,0</v>
      </c>
      <c r="H613" s="2">
        <f>IF(M613&gt;0,1,0)</f>
        <v>0</v>
      </c>
      <c r="I613" s="2">
        <f>IF(F613="",E613,E613+0.1)</f>
        <v>3</v>
      </c>
      <c r="J613" s="19"/>
      <c r="K613" s="18" t="str">
        <f>IF(M613 &gt; 0, K612+1, "n/a")</f>
        <v>n/a</v>
      </c>
      <c r="L613" s="11" t="str">
        <f t="shared" si="6"/>
        <v xml:space="preserve"> </v>
      </c>
      <c r="M613" s="27">
        <f>U613</f>
        <v>0</v>
      </c>
      <c r="N613" s="13">
        <f>M613-X613</f>
        <v>0</v>
      </c>
      <c r="O613" s="14" t="str">
        <f>IF(SUMIF(T613:U613,"&lt;0")&lt;&gt;0,SUMIF(T613:U613,"&lt;0")*(-1)," ")</f>
        <v xml:space="preserve"> </v>
      </c>
      <c r="P613" s="15">
        <f>AB613+AD613+AF613+AH613+AJ613+AL613+AN613+AP613+AR613+AT613+AV613+AX613+AZ613+BB613+BD613+BF613+BH613+BJ613+BL613+BN613+BP613+BR613+BT613+BV613+BX613+BZ613+CB613+CD613+CF613+CH613+CJ613+CL613+CN613+CP613+CR613+CT613+CV613+CX613+CZ613+DB613+DD613+DF613+DH613+DJ613+DL613+DN613+DP613+DR613+DT613+DV613+DX613+DZ613+EB613+ED613+EF613+EH613+EJ613+EL613+EN613+EP613+ER613+ET613+EV613+EX613+EZ613+FB613+FD613+FF613+FH613+FJ613+FL613+FN613+FP613+FR613+FT613+FV613+FX613+FZ613+GB613+GD613+GF613</f>
        <v>0</v>
      </c>
      <c r="Q613" s="99">
        <f>P613-GO613</f>
        <v>0</v>
      </c>
      <c r="R613" s="102">
        <f>ROUNDUP(COUNTIF(T613:U613,"&gt; 0")/2,0)</f>
        <v>0</v>
      </c>
      <c r="S613" s="17" t="str">
        <f>IF(R613=0,"-",IF(R613-X613&gt;8,M613/(8+X613),M613/R613))</f>
        <v>-</v>
      </c>
      <c r="T613" s="102" t="str">
        <f>IFERROR(VLOOKUP(D613,'Ласт турнир'!A$2:C$129,2,FALSE),"")</f>
        <v/>
      </c>
      <c r="U613" s="14">
        <f>IFERROR(VLOOKUP(D613,'Ласт турнир'!A$2:C$129,3,FALSE),0)</f>
        <v>0</v>
      </c>
      <c r="V613" s="176"/>
      <c r="W613" s="177" t="str">
        <f>IF(GP613=0," ",IF(GP613-V613=0," ",GP613-V613))</f>
        <v xml:space="preserve"> </v>
      </c>
      <c r="X613" s="178"/>
    </row>
    <row r="614" spans="3:24" x14ac:dyDescent="0.25">
      <c r="C614" s="168">
        <f>C613+1</f>
        <v>533</v>
      </c>
      <c r="D614" s="3" t="s">
        <v>642</v>
      </c>
      <c r="E614" s="7">
        <v>3</v>
      </c>
      <c r="F614" s="26" t="s">
        <v>807</v>
      </c>
      <c r="G614" s="29" t="str">
        <f>TEXT(E614,"0,0") &amp; F614</f>
        <v>3,0</v>
      </c>
      <c r="H614" s="2">
        <f>IF(M614&gt;0,1,0)</f>
        <v>0</v>
      </c>
      <c r="I614" s="2">
        <f>IF(F614="",E614,E614+0.1)</f>
        <v>3</v>
      </c>
      <c r="J614" s="19"/>
      <c r="K614" s="18" t="str">
        <f>IF(M614 &gt; 0, K613+1, "n/a")</f>
        <v>n/a</v>
      </c>
      <c r="L614" s="11" t="str">
        <f t="shared" si="6"/>
        <v xml:space="preserve"> </v>
      </c>
      <c r="M614" s="27">
        <f>U614</f>
        <v>0</v>
      </c>
      <c r="N614" s="13">
        <f>M614-X614</f>
        <v>0</v>
      </c>
      <c r="O614" s="14" t="str">
        <f>IF(SUMIF(T614:U614,"&lt;0")&lt;&gt;0,SUMIF(T614:U614,"&lt;0")*(-1)," ")</f>
        <v xml:space="preserve"> </v>
      </c>
      <c r="P614" s="15">
        <f>AB614+AD614+AF614+AH614+AJ614+AL614+AN614+AP614+AR614+AT614+AV614+AX614+AZ614+BB614+BD614+BF614+BH614+BJ614+BL614+BN614+BP614+BR614+BT614+BV614+BX614+BZ614+CB614+CD614+CF614+CH614+CJ614+CL614+CN614+CP614+CR614+CT614+CV614+CX614+CZ614+DB614+DD614+DF614+DH614+DJ614+DL614+DN614+DP614+DR614+DT614+DV614+DX614+DZ614+EB614+ED614+EF614+EH614+EJ614+EL614+EN614+EP614+ER614+ET614+EV614+EX614+EZ614+FB614+FD614+FF614+FH614+FJ614+FL614+FN614+FP614+FR614+FT614+FV614+FX614+FZ614+GB614+GD614+GF614</f>
        <v>0</v>
      </c>
      <c r="Q614" s="99">
        <f>P614-GO614</f>
        <v>0</v>
      </c>
      <c r="R614" s="102">
        <f>ROUNDUP(COUNTIF(T614:U614,"&gt; 0")/2,0)</f>
        <v>0</v>
      </c>
      <c r="S614" s="17" t="str">
        <f>IF(R614=0,"-",IF(R614-X614&gt;8,M614/(8+X614),M614/R614))</f>
        <v>-</v>
      </c>
      <c r="T614" s="102" t="str">
        <f>IFERROR(VLOOKUP(D614,'Ласт турнир'!A$2:C$129,2,FALSE),"")</f>
        <v/>
      </c>
      <c r="U614" s="14">
        <f>IFERROR(VLOOKUP(D614,'Ласт турнир'!A$2:C$129,3,FALSE),0)</f>
        <v>0</v>
      </c>
      <c r="V614" s="176"/>
      <c r="W614" s="177" t="str">
        <f>IF(GP614=0," ",IF(GP614-V614=0," ",GP614-V614))</f>
        <v xml:space="preserve"> </v>
      </c>
      <c r="X614" s="178"/>
    </row>
    <row r="615" spans="3:24" x14ac:dyDescent="0.25">
      <c r="C615" s="168">
        <f>C614+1</f>
        <v>534</v>
      </c>
      <c r="D615" s="3" t="s">
        <v>357</v>
      </c>
      <c r="E615" s="7">
        <v>3</v>
      </c>
      <c r="F615" s="26" t="s">
        <v>807</v>
      </c>
      <c r="G615" s="29" t="str">
        <f>TEXT(E615,"0,0") &amp; F615</f>
        <v>3,0</v>
      </c>
      <c r="H615" s="2">
        <f>IF(M615&gt;0,1,0)</f>
        <v>0</v>
      </c>
      <c r="I615" s="2">
        <f>IF(F615="",E615,E615+0.1)</f>
        <v>3</v>
      </c>
      <c r="J615" s="19"/>
      <c r="K615" s="18" t="str">
        <f>IF(M615 &gt; 0, K614+1, "n/a")</f>
        <v>n/a</v>
      </c>
      <c r="L615" s="11" t="str">
        <f t="shared" si="6"/>
        <v xml:space="preserve"> </v>
      </c>
      <c r="M615" s="27">
        <f>U615</f>
        <v>0</v>
      </c>
      <c r="N615" s="13">
        <f>M615-X615</f>
        <v>0</v>
      </c>
      <c r="O615" s="14" t="str">
        <f>IF(SUMIF(T615:U615,"&lt;0")&lt;&gt;0,SUMIF(T615:U615,"&lt;0")*(-1)," ")</f>
        <v xml:space="preserve"> </v>
      </c>
      <c r="P615" s="15">
        <f>AB615+AD615+AF615+AH615+AJ615+AL615+AN615+AP615+AR615+AT615+AV615+AX615+AZ615+BB615+BD615+BF615+BH615+BJ615+BL615+BN615+BP615+BR615+BT615+BV615+BX615+BZ615+CB615+CD615+CF615+CH615+CJ615+CL615+CN615+CP615+CR615+CT615+CV615+CX615+CZ615+DB615+DD615+DF615+DH615+DJ615+DL615+DN615+DP615+DR615+DT615+DV615+DX615+DZ615+EB615+ED615+EF615+EH615+EJ615+EL615+EN615+EP615+ER615+ET615+EV615+EX615+EZ615+FB615+FD615+FF615+FH615+FJ615+FL615+FN615+FP615+FR615+FT615+FV615+FX615+FZ615+GB615+GD615+GF615</f>
        <v>0</v>
      </c>
      <c r="Q615" s="99">
        <f>P615-GO615</f>
        <v>0</v>
      </c>
      <c r="R615" s="102">
        <f>ROUNDUP(COUNTIF(T615:U615,"&gt; 0")/2,0)</f>
        <v>0</v>
      </c>
      <c r="S615" s="17" t="str">
        <f>IF(R615=0,"-",IF(R615-X615&gt;8,M615/(8+X615),M615/R615))</f>
        <v>-</v>
      </c>
      <c r="T615" s="102" t="str">
        <f>IFERROR(VLOOKUP(D615,'Ласт турнир'!A$2:C$129,2,FALSE),"")</f>
        <v/>
      </c>
      <c r="U615" s="14">
        <f>IFERROR(VLOOKUP(D615,'Ласт турнир'!A$2:C$129,3,FALSE),0)</f>
        <v>0</v>
      </c>
      <c r="V615" s="176"/>
      <c r="W615" s="177" t="str">
        <f>IF(GP615=0," ",IF(GP615-V615=0," ",GP615-V615))</f>
        <v xml:space="preserve"> </v>
      </c>
      <c r="X615" s="178"/>
    </row>
    <row r="616" spans="3:24" x14ac:dyDescent="0.25">
      <c r="C616" s="168">
        <f>C615+1</f>
        <v>535</v>
      </c>
      <c r="D616" s="3" t="s">
        <v>643</v>
      </c>
      <c r="E616" s="7">
        <v>3</v>
      </c>
      <c r="F616" s="26" t="s">
        <v>807</v>
      </c>
      <c r="G616" s="29" t="str">
        <f>TEXT(E616,"0,0") &amp; F616</f>
        <v>3,0</v>
      </c>
      <c r="H616" s="2">
        <f>IF(M616&gt;0,1,0)</f>
        <v>0</v>
      </c>
      <c r="I616" s="2">
        <f>IF(F616="",E616,E616+0.1)</f>
        <v>3</v>
      </c>
      <c r="J616" s="19"/>
      <c r="K616" s="18" t="str">
        <f>IF(M616 &gt; 0, K615+1, "n/a")</f>
        <v>n/a</v>
      </c>
      <c r="L616" s="11" t="str">
        <f t="shared" si="6"/>
        <v xml:space="preserve"> </v>
      </c>
      <c r="M616" s="27">
        <f>U616</f>
        <v>0</v>
      </c>
      <c r="N616" s="13">
        <f>M616-X616</f>
        <v>0</v>
      </c>
      <c r="O616" s="14" t="str">
        <f>IF(SUMIF(T616:U616,"&lt;0")&lt;&gt;0,SUMIF(T616:U616,"&lt;0")*(-1)," ")</f>
        <v xml:space="preserve"> </v>
      </c>
      <c r="P616" s="15">
        <f>AB616+AD616+AF616+AH616+AJ616+AL616+AN616+AP616+AR616+AT616+AV616+AX616+AZ616+BB616+BD616+BF616+BH616+BJ616+BL616+BN616+BP616+BR616+BT616+BV616+BX616+BZ616+CB616+CD616+CF616+CH616+CJ616+CL616+CN616+CP616+CR616+CT616+CV616+CX616+CZ616+DB616+DD616+DF616+DH616+DJ616+DL616+DN616+DP616+DR616+DT616+DV616+DX616+DZ616+EB616+ED616+EF616+EH616+EJ616+EL616+EN616+EP616+ER616+ET616+EV616+EX616+EZ616+FB616+FD616+FF616+FH616+FJ616+FL616+FN616+FP616+FR616+FT616+FV616+FX616+FZ616+GB616+GD616+GF616</f>
        <v>0</v>
      </c>
      <c r="Q616" s="99">
        <f>P616-GO616</f>
        <v>0</v>
      </c>
      <c r="R616" s="102">
        <f>ROUNDUP(COUNTIF(T616:U616,"&gt; 0")/2,0)</f>
        <v>0</v>
      </c>
      <c r="S616" s="17" t="str">
        <f>IF(R616=0,"-",IF(R616-X616&gt;8,M616/(8+X616),M616/R616))</f>
        <v>-</v>
      </c>
      <c r="T616" s="102" t="str">
        <f>IFERROR(VLOOKUP(D616,'Ласт турнир'!A$2:C$129,2,FALSE),"")</f>
        <v/>
      </c>
      <c r="U616" s="14">
        <f>IFERROR(VLOOKUP(D616,'Ласт турнир'!A$2:C$129,3,FALSE),0)</f>
        <v>0</v>
      </c>
      <c r="V616" s="176"/>
      <c r="W616" s="177" t="str">
        <f>IF(GP616=0," ",IF(GP616-V616=0," ",GP616-V616))</f>
        <v xml:space="preserve"> </v>
      </c>
      <c r="X616" s="178"/>
    </row>
    <row r="617" spans="3:24" x14ac:dyDescent="0.25">
      <c r="C617" s="168">
        <f>C616+1</f>
        <v>536</v>
      </c>
      <c r="D617" s="3" t="s">
        <v>644</v>
      </c>
      <c r="E617" s="7">
        <v>3</v>
      </c>
      <c r="F617" s="26" t="s">
        <v>807</v>
      </c>
      <c r="G617" s="29" t="str">
        <f>TEXT(E617,"0,0") &amp; F617</f>
        <v>3,0</v>
      </c>
      <c r="H617" s="2">
        <f>IF(M617&gt;0,1,0)</f>
        <v>0</v>
      </c>
      <c r="I617" s="2">
        <f>IF(F617="",E617,E617+0.1)</f>
        <v>3</v>
      </c>
      <c r="J617" s="19"/>
      <c r="K617" s="18" t="str">
        <f>IF(M617 &gt; 0, K616+1, "n/a")</f>
        <v>n/a</v>
      </c>
      <c r="L617" s="11" t="str">
        <f t="shared" si="6"/>
        <v xml:space="preserve"> </v>
      </c>
      <c r="M617" s="27">
        <f>U617</f>
        <v>0</v>
      </c>
      <c r="N617" s="13">
        <f>M617-X617</f>
        <v>0</v>
      </c>
      <c r="O617" s="14" t="str">
        <f>IF(SUMIF(T617:U617,"&lt;0")&lt;&gt;0,SUMIF(T617:U617,"&lt;0")*(-1)," ")</f>
        <v xml:space="preserve"> </v>
      </c>
      <c r="P617" s="15">
        <f>AB617+AD617+AF617+AH617+AJ617+AL617+AN617+AP617+AR617+AT617+AV617+AX617+AZ617+BB617+BD617+BF617+BH617+BJ617+BL617+BN617+BP617+BR617+BT617+BV617+BX617+BZ617+CB617+CD617+CF617+CH617+CJ617+CL617+CN617+CP617+CR617+CT617+CV617+CX617+CZ617+DB617+DD617+DF617+DH617+DJ617+DL617+DN617+DP617+DR617+DT617+DV617+DX617+DZ617+EB617+ED617+EF617+EH617+EJ617+EL617+EN617+EP617+ER617+ET617+EV617+EX617+EZ617+FB617+FD617+FF617+FH617+FJ617+FL617+FN617+FP617+FR617+FT617+FV617+FX617+FZ617+GB617+GD617+GF617</f>
        <v>0</v>
      </c>
      <c r="Q617" s="99">
        <f>P617-GO617</f>
        <v>0</v>
      </c>
      <c r="R617" s="102">
        <f>ROUNDUP(COUNTIF(T617:U617,"&gt; 0")/2,0)</f>
        <v>0</v>
      </c>
      <c r="S617" s="17" t="str">
        <f>IF(R617=0,"-",IF(R617-X617&gt;8,M617/(8+X617),M617/R617))</f>
        <v>-</v>
      </c>
      <c r="T617" s="102" t="str">
        <f>IFERROR(VLOOKUP(D617,'Ласт турнир'!A$2:C$129,2,FALSE),"")</f>
        <v/>
      </c>
      <c r="U617" s="14">
        <f>IFERROR(VLOOKUP(D617,'Ласт турнир'!A$2:C$129,3,FALSE),0)</f>
        <v>0</v>
      </c>
      <c r="V617" s="176"/>
      <c r="W617" s="177" t="str">
        <f>IF(GP617=0," ",IF(GP617-V617=0," ",GP617-V617))</f>
        <v xml:space="preserve"> </v>
      </c>
      <c r="X617" s="178"/>
    </row>
    <row r="618" spans="3:24" x14ac:dyDescent="0.25">
      <c r="C618" s="168">
        <f>C617+1</f>
        <v>537</v>
      </c>
      <c r="D618" s="3" t="s">
        <v>441</v>
      </c>
      <c r="E618" s="7">
        <v>3</v>
      </c>
      <c r="F618" s="26" t="s">
        <v>807</v>
      </c>
      <c r="G618" s="29" t="str">
        <f>TEXT(E618,"0,0") &amp; F618</f>
        <v>3,0</v>
      </c>
      <c r="H618" s="2">
        <f>IF(M618&gt;0,1,0)</f>
        <v>0</v>
      </c>
      <c r="I618" s="2">
        <f>IF(F618="",E618,E618+0.1)</f>
        <v>3</v>
      </c>
      <c r="J618" s="19"/>
      <c r="K618" s="18" t="str">
        <f>IF(M618 &gt; 0, K617+1, "n/a")</f>
        <v>n/a</v>
      </c>
      <c r="L618" s="11" t="str">
        <f t="shared" si="6"/>
        <v xml:space="preserve"> </v>
      </c>
      <c r="M618" s="27">
        <f>U618</f>
        <v>0</v>
      </c>
      <c r="N618" s="13">
        <f>M618-X618</f>
        <v>0</v>
      </c>
      <c r="O618" s="14" t="str">
        <f>IF(SUMIF(T618:U618,"&lt;0")&lt;&gt;0,SUMIF(T618:U618,"&lt;0")*(-1)," ")</f>
        <v xml:space="preserve"> </v>
      </c>
      <c r="P618" s="15">
        <f>AB618+AD618+AF618+AH618+AJ618+AL618+AN618+AP618+AR618+AT618+AV618+AX618+AZ618+BB618+BD618+BF618+BH618+BJ618+BL618+BN618+BP618+BR618+BT618+BV618+BX618+BZ618+CB618+CD618+CF618+CH618+CJ618+CL618+CN618+CP618+CR618+CT618+CV618+CX618+CZ618+DB618+DD618+DF618+DH618+DJ618+DL618+DN618+DP618+DR618+DT618+DV618+DX618+DZ618+EB618+ED618+EF618+EH618+EJ618+EL618+EN618+EP618+ER618+ET618+EV618+EX618+EZ618+FB618+FD618+FF618+FH618+FJ618+FL618+FN618+FP618+FR618+FT618+FV618+FX618+FZ618+GB618+GD618+GF618</f>
        <v>0</v>
      </c>
      <c r="Q618" s="99">
        <f>P618-GO618</f>
        <v>0</v>
      </c>
      <c r="R618" s="102">
        <f>ROUNDUP(COUNTIF(T618:U618,"&gt; 0")/2,0)</f>
        <v>0</v>
      </c>
      <c r="S618" s="17" t="str">
        <f>IF(R618=0,"-",IF(R618-X618&gt;8,M618/(8+X618),M618/R618))</f>
        <v>-</v>
      </c>
      <c r="T618" s="102" t="str">
        <f>IFERROR(VLOOKUP(D618,'Ласт турнир'!A$2:C$129,2,FALSE),"")</f>
        <v/>
      </c>
      <c r="U618" s="14">
        <f>IFERROR(VLOOKUP(D618,'Ласт турнир'!A$2:C$129,3,FALSE),0)</f>
        <v>0</v>
      </c>
      <c r="V618" s="176"/>
      <c r="W618" s="177" t="str">
        <f>IF(GP618=0," ",IF(GP618-V618=0," ",GP618-V618))</f>
        <v xml:space="preserve"> </v>
      </c>
      <c r="X618" s="178"/>
    </row>
    <row r="619" spans="3:24" x14ac:dyDescent="0.25">
      <c r="C619" s="168">
        <f>C618+1</f>
        <v>538</v>
      </c>
      <c r="D619" s="3" t="s">
        <v>508</v>
      </c>
      <c r="E619" s="7">
        <v>3</v>
      </c>
      <c r="F619" s="26" t="s">
        <v>807</v>
      </c>
      <c r="G619" s="29" t="str">
        <f>TEXT(E619,"0,0") &amp; F619</f>
        <v>3,0</v>
      </c>
      <c r="H619" s="2">
        <f>IF(M619&gt;0,1,0)</f>
        <v>0</v>
      </c>
      <c r="I619" s="2">
        <f>IF(F619="",E619,E619+0.1)</f>
        <v>3</v>
      </c>
      <c r="J619" s="19"/>
      <c r="K619" s="18" t="str">
        <f>IF(M619 &gt; 0, K618+1, "n/a")</f>
        <v>n/a</v>
      </c>
      <c r="L619" s="11" t="str">
        <f t="shared" si="6"/>
        <v xml:space="preserve"> </v>
      </c>
      <c r="M619" s="27">
        <f>U619</f>
        <v>0</v>
      </c>
      <c r="N619" s="13">
        <f>M619-X619</f>
        <v>0</v>
      </c>
      <c r="O619" s="14" t="str">
        <f>IF(SUMIF(T619:U619,"&lt;0")&lt;&gt;0,SUMIF(T619:U619,"&lt;0")*(-1)," ")</f>
        <v xml:space="preserve"> </v>
      </c>
      <c r="P619" s="15">
        <f>AB619+AD619+AF619+AH619+AJ619+AL619+AN619+AP619+AR619+AT619+AV619+AX619+AZ619+BB619+BD619+BF619+BH619+BJ619+BL619+BN619+BP619+BR619+BT619+BV619+BX619+BZ619+CB619+CD619+CF619+CH619+CJ619+CL619+CN619+CP619+CR619+CT619+CV619+CX619+CZ619+DB619+DD619+DF619+DH619+DJ619+DL619+DN619+DP619+DR619+DT619+DV619+DX619+DZ619+EB619+ED619+EF619+EH619+EJ619+EL619+EN619+EP619+ER619+ET619+EV619+EX619+EZ619+FB619+FD619+FF619+FH619+FJ619+FL619+FN619+FP619+FR619+FT619+FV619+FX619+FZ619+GB619+GD619+GF619</f>
        <v>0</v>
      </c>
      <c r="Q619" s="99">
        <f>P619-GO619</f>
        <v>0</v>
      </c>
      <c r="R619" s="102">
        <f>ROUNDUP(COUNTIF(T619:U619,"&gt; 0")/2,0)</f>
        <v>0</v>
      </c>
      <c r="S619" s="17" t="str">
        <f>IF(R619=0,"-",IF(R619-X619&gt;8,M619/(8+X619),M619/R619))</f>
        <v>-</v>
      </c>
      <c r="T619" s="102" t="str">
        <f>IFERROR(VLOOKUP(D619,'Ласт турнир'!A$2:C$129,2,FALSE),"")</f>
        <v/>
      </c>
      <c r="U619" s="14">
        <f>IFERROR(VLOOKUP(D619,'Ласт турнир'!A$2:C$129,3,FALSE),0)</f>
        <v>0</v>
      </c>
      <c r="V619" s="176"/>
      <c r="W619" s="177" t="str">
        <f>IF(GP619=0," ",IF(GP619-V619=0," ",GP619-V619))</f>
        <v xml:space="preserve"> </v>
      </c>
      <c r="X619" s="178"/>
    </row>
    <row r="620" spans="3:24" x14ac:dyDescent="0.25">
      <c r="C620" s="168">
        <f>C619+1</f>
        <v>539</v>
      </c>
      <c r="D620" s="3" t="s">
        <v>645</v>
      </c>
      <c r="E620" s="7">
        <v>3</v>
      </c>
      <c r="F620" s="26" t="s">
        <v>807</v>
      </c>
      <c r="G620" s="29" t="str">
        <f>TEXT(E620,"0,0") &amp; F620</f>
        <v>3,0</v>
      </c>
      <c r="H620" s="2">
        <f>IF(M620&gt;0,1,0)</f>
        <v>0</v>
      </c>
      <c r="I620" s="2">
        <f>IF(F620="",E620,E620+0.1)</f>
        <v>3</v>
      </c>
      <c r="J620" s="19"/>
      <c r="K620" s="18" t="str">
        <f>IF(M620 &gt; 0, K619+1, "n/a")</f>
        <v>n/a</v>
      </c>
      <c r="L620" s="11" t="str">
        <f t="shared" si="6"/>
        <v xml:space="preserve"> </v>
      </c>
      <c r="M620" s="27">
        <f>U620</f>
        <v>0</v>
      </c>
      <c r="N620" s="13">
        <f>M620-X620</f>
        <v>0</v>
      </c>
      <c r="O620" s="14" t="str">
        <f>IF(SUMIF(T620:U620,"&lt;0")&lt;&gt;0,SUMIF(T620:U620,"&lt;0")*(-1)," ")</f>
        <v xml:space="preserve"> </v>
      </c>
      <c r="P620" s="15">
        <f>AB620+AD620+AF620+AH620+AJ620+AL620+AN620+AP620+AR620+AT620+AV620+AX620+AZ620+BB620+BD620+BF620+BH620+BJ620+BL620+BN620+BP620+BR620+BT620+BV620+BX620+BZ620+CB620+CD620+CF620+CH620+CJ620+CL620+CN620+CP620+CR620+CT620+CV620+CX620+CZ620+DB620+DD620+DF620+DH620+DJ620+DL620+DN620+DP620+DR620+DT620+DV620+DX620+DZ620+EB620+ED620+EF620+EH620+EJ620+EL620+EN620+EP620+ER620+ET620+EV620+EX620+EZ620+FB620+FD620+FF620+FH620+FJ620+FL620+FN620+FP620+FR620+FT620+FV620+FX620+FZ620+GB620+GD620+GF620</f>
        <v>0</v>
      </c>
      <c r="Q620" s="99">
        <f>P620-GO620</f>
        <v>0</v>
      </c>
      <c r="R620" s="102">
        <f>ROUNDUP(COUNTIF(T620:U620,"&gt; 0")/2,0)</f>
        <v>0</v>
      </c>
      <c r="S620" s="17" t="str">
        <f>IF(R620=0,"-",IF(R620-X620&gt;8,M620/(8+X620),M620/R620))</f>
        <v>-</v>
      </c>
      <c r="T620" s="102" t="str">
        <f>IFERROR(VLOOKUP(D620,'Ласт турнир'!A$2:C$129,2,FALSE),"")</f>
        <v/>
      </c>
      <c r="U620" s="14">
        <f>IFERROR(VLOOKUP(D620,'Ласт турнир'!A$2:C$129,3,FALSE),0)</f>
        <v>0</v>
      </c>
      <c r="V620" s="176"/>
      <c r="W620" s="177" t="str">
        <f>IF(GP620=0," ",IF(GP620-V620=0," ",GP620-V620))</f>
        <v xml:space="preserve"> </v>
      </c>
      <c r="X620" s="178"/>
    </row>
    <row r="621" spans="3:24" x14ac:dyDescent="0.25">
      <c r="C621" s="168">
        <f>C620+1</f>
        <v>540</v>
      </c>
      <c r="D621" s="3" t="s">
        <v>646</v>
      </c>
      <c r="E621" s="7">
        <v>3</v>
      </c>
      <c r="F621" s="26" t="s">
        <v>807</v>
      </c>
      <c r="G621" s="29" t="str">
        <f>TEXT(E621,"0,0") &amp; F621</f>
        <v>3,0</v>
      </c>
      <c r="H621" s="2">
        <f>IF(M621&gt;0,1,0)</f>
        <v>0</v>
      </c>
      <c r="I621" s="2">
        <f>IF(F621="",E621,E621+0.1)</f>
        <v>3</v>
      </c>
      <c r="J621" s="19"/>
      <c r="K621" s="18" t="str">
        <f>IF(M621 &gt; 0, K620+1, "n/a")</f>
        <v>n/a</v>
      </c>
      <c r="L621" s="11" t="str">
        <f t="shared" si="6"/>
        <v xml:space="preserve"> </v>
      </c>
      <c r="M621" s="27">
        <f>U621</f>
        <v>0</v>
      </c>
      <c r="N621" s="13">
        <f>M621-X621</f>
        <v>0</v>
      </c>
      <c r="O621" s="14" t="str">
        <f>IF(SUMIF(T621:U621,"&lt;0")&lt;&gt;0,SUMIF(T621:U621,"&lt;0")*(-1)," ")</f>
        <v xml:space="preserve"> </v>
      </c>
      <c r="P621" s="15">
        <f>AB621+AD621+AF621+AH621+AJ621+AL621+AN621+AP621+AR621+AT621+AV621+AX621+AZ621+BB621+BD621+BF621+BH621+BJ621+BL621+BN621+BP621+BR621+BT621+BV621+BX621+BZ621+CB621+CD621+CF621+CH621+CJ621+CL621+CN621+CP621+CR621+CT621+CV621+CX621+CZ621+DB621+DD621+DF621+DH621+DJ621+DL621+DN621+DP621+DR621+DT621+DV621+DX621+DZ621+EB621+ED621+EF621+EH621+EJ621+EL621+EN621+EP621+ER621+ET621+EV621+EX621+EZ621+FB621+FD621+FF621+FH621+FJ621+FL621+FN621+FP621+FR621+FT621+FV621+FX621+FZ621+GB621+GD621+GF621</f>
        <v>0</v>
      </c>
      <c r="Q621" s="99">
        <f>P621-GO621</f>
        <v>0</v>
      </c>
      <c r="R621" s="102">
        <f>ROUNDUP(COUNTIF(T621:U621,"&gt; 0")/2,0)</f>
        <v>0</v>
      </c>
      <c r="S621" s="17" t="str">
        <f>IF(R621=0,"-",IF(R621-X621&gt;8,M621/(8+X621),M621/R621))</f>
        <v>-</v>
      </c>
      <c r="T621" s="102" t="str">
        <f>IFERROR(VLOOKUP(D621,'Ласт турнир'!A$2:C$129,2,FALSE),"")</f>
        <v/>
      </c>
      <c r="U621" s="14">
        <f>IFERROR(VLOOKUP(D621,'Ласт турнир'!A$2:C$129,3,FALSE),0)</f>
        <v>0</v>
      </c>
      <c r="V621" s="176"/>
      <c r="W621" s="177" t="str">
        <f>IF(GP621=0," ",IF(GP621-V621=0," ",GP621-V621))</f>
        <v xml:space="preserve"> </v>
      </c>
      <c r="X621" s="178"/>
    </row>
    <row r="622" spans="3:24" x14ac:dyDescent="0.25">
      <c r="C622" s="168">
        <f>C621+1</f>
        <v>541</v>
      </c>
      <c r="D622" s="3" t="s">
        <v>412</v>
      </c>
      <c r="E622" s="7">
        <v>3</v>
      </c>
      <c r="F622" s="26" t="s">
        <v>807</v>
      </c>
      <c r="G622" s="29" t="str">
        <f>TEXT(E622,"0,0") &amp; F622</f>
        <v>3,0</v>
      </c>
      <c r="H622" s="2">
        <f>IF(M622&gt;0,1,0)</f>
        <v>0</v>
      </c>
      <c r="I622" s="2">
        <f>IF(F622="",E622,E622+0.1)</f>
        <v>3</v>
      </c>
      <c r="J622" s="19"/>
      <c r="K622" s="18" t="str">
        <f>IF(M622 &gt; 0, K621+1, "n/a")</f>
        <v>n/a</v>
      </c>
      <c r="L622" s="11" t="str">
        <f t="shared" si="6"/>
        <v xml:space="preserve"> </v>
      </c>
      <c r="M622" s="27">
        <f>U622</f>
        <v>0</v>
      </c>
      <c r="N622" s="13">
        <f>M622-X622</f>
        <v>0</v>
      </c>
      <c r="O622" s="14" t="str">
        <f>IF(SUMIF(T622:U622,"&lt;0")&lt;&gt;0,SUMIF(T622:U622,"&lt;0")*(-1)," ")</f>
        <v xml:space="preserve"> </v>
      </c>
      <c r="P622" s="15">
        <f>AB622+AD622+AF622+AH622+AJ622+AL622+AN622+AP622+AR622+AT622+AV622+AX622+AZ622+BB622+BD622+BF622+BH622+BJ622+BL622+BN622+BP622+BR622+BT622+BV622+BX622+BZ622+CB622+CD622+CF622+CH622+CJ622+CL622+CN622+CP622+CR622+CT622+CV622+CX622+CZ622+DB622+DD622+DF622+DH622+DJ622+DL622+DN622+DP622+DR622+DT622+DV622+DX622+DZ622+EB622+ED622+EF622+EH622+EJ622+EL622+EN622+EP622+ER622+ET622+EV622+EX622+EZ622+FB622+FD622+FF622+FH622+FJ622+FL622+FN622+FP622+FR622+FT622+FV622+FX622+FZ622+GB622+GD622+GF622</f>
        <v>0</v>
      </c>
      <c r="Q622" s="99">
        <f>P622-GO622</f>
        <v>0</v>
      </c>
      <c r="R622" s="102">
        <f>ROUNDUP(COUNTIF(T622:U622,"&gt; 0")/2,0)</f>
        <v>0</v>
      </c>
      <c r="S622" s="17" t="str">
        <f>IF(R622=0,"-",IF(R622-X622&gt;8,M622/(8+X622),M622/R622))</f>
        <v>-</v>
      </c>
      <c r="T622" s="102" t="str">
        <f>IFERROR(VLOOKUP(D622,'Ласт турнир'!A$2:C$129,2,FALSE),"")</f>
        <v/>
      </c>
      <c r="U622" s="14">
        <f>IFERROR(VLOOKUP(D622,'Ласт турнир'!A$2:C$129,3,FALSE),0)</f>
        <v>0</v>
      </c>
      <c r="V622" s="176"/>
      <c r="W622" s="177" t="str">
        <f>IF(GP622=0," ",IF(GP622-V622=0," ",GP622-V622))</f>
        <v xml:space="preserve"> </v>
      </c>
      <c r="X622" s="178"/>
    </row>
    <row r="623" spans="3:24" x14ac:dyDescent="0.25">
      <c r="C623" s="168">
        <f>C622+1</f>
        <v>542</v>
      </c>
      <c r="D623" s="3" t="s">
        <v>647</v>
      </c>
      <c r="E623" s="7">
        <v>3</v>
      </c>
      <c r="F623" s="26" t="s">
        <v>807</v>
      </c>
      <c r="G623" s="29" t="str">
        <f>TEXT(E623,"0,0") &amp; F623</f>
        <v>3,0</v>
      </c>
      <c r="H623" s="2">
        <f>IF(M623&gt;0,1,0)</f>
        <v>0</v>
      </c>
      <c r="I623" s="2">
        <f>IF(F623="",E623,E623+0.1)</f>
        <v>3</v>
      </c>
      <c r="J623" s="19"/>
      <c r="K623" s="18" t="str">
        <f>IF(M623 &gt; 0, K622+1, "n/a")</f>
        <v>n/a</v>
      </c>
      <c r="L623" s="11" t="str">
        <f t="shared" si="6"/>
        <v xml:space="preserve"> </v>
      </c>
      <c r="M623" s="27">
        <f>U623</f>
        <v>0</v>
      </c>
      <c r="N623" s="13">
        <f>M623-X623</f>
        <v>0</v>
      </c>
      <c r="O623" s="14" t="str">
        <f>IF(SUMIF(T623:U623,"&lt;0")&lt;&gt;0,SUMIF(T623:U623,"&lt;0")*(-1)," ")</f>
        <v xml:space="preserve"> </v>
      </c>
      <c r="P623" s="15">
        <f>AB623+AD623+AF623+AH623+AJ623+AL623+AN623+AP623+AR623+AT623+AV623+AX623+AZ623+BB623+BD623+BF623+BH623+BJ623+BL623+BN623+BP623+BR623+BT623+BV623+BX623+BZ623+CB623+CD623+CF623+CH623+CJ623+CL623+CN623+CP623+CR623+CT623+CV623+CX623+CZ623+DB623+DD623+DF623+DH623+DJ623+DL623+DN623+DP623+DR623+DT623+DV623+DX623+DZ623+EB623+ED623+EF623+EH623+EJ623+EL623+EN623+EP623+ER623+ET623+EV623+EX623+EZ623+FB623+FD623+FF623+FH623+FJ623+FL623+FN623+FP623+FR623+FT623+FV623+FX623+FZ623+GB623+GD623+GF623</f>
        <v>0</v>
      </c>
      <c r="Q623" s="99">
        <f>P623-GO623</f>
        <v>0</v>
      </c>
      <c r="R623" s="102">
        <f>ROUNDUP(COUNTIF(T623:U623,"&gt; 0")/2,0)</f>
        <v>0</v>
      </c>
      <c r="S623" s="17" t="str">
        <f>IF(R623=0,"-",IF(R623-X623&gt;8,M623/(8+X623),M623/R623))</f>
        <v>-</v>
      </c>
      <c r="T623" s="102" t="str">
        <f>IFERROR(VLOOKUP(D623,'Ласт турнир'!A$2:C$129,2,FALSE),"")</f>
        <v/>
      </c>
      <c r="U623" s="14">
        <f>IFERROR(VLOOKUP(D623,'Ласт турнир'!A$2:C$129,3,FALSE),0)</f>
        <v>0</v>
      </c>
      <c r="V623" s="176"/>
      <c r="W623" s="177" t="str">
        <f>IF(GP623=0," ",IF(GP623-V623=0," ",GP623-V623))</f>
        <v xml:space="preserve"> </v>
      </c>
      <c r="X623" s="178"/>
    </row>
    <row r="624" spans="3:24" x14ac:dyDescent="0.25">
      <c r="C624" s="168">
        <f>C623+1</f>
        <v>543</v>
      </c>
      <c r="D624" s="3" t="s">
        <v>648</v>
      </c>
      <c r="E624" s="7">
        <v>3</v>
      </c>
      <c r="F624" s="26" t="s">
        <v>807</v>
      </c>
      <c r="G624" s="29" t="str">
        <f>TEXT(E624,"0,0") &amp; F624</f>
        <v>3,0</v>
      </c>
      <c r="H624" s="2">
        <f>IF(M624&gt;0,1,0)</f>
        <v>0</v>
      </c>
      <c r="I624" s="2">
        <f>IF(F624="",E624,E624+0.1)</f>
        <v>3</v>
      </c>
      <c r="J624" s="19"/>
      <c r="K624" s="18" t="str">
        <f>IF(M624 &gt; 0, K623+1, "n/a")</f>
        <v>n/a</v>
      </c>
      <c r="L624" s="11" t="str">
        <f t="shared" si="6"/>
        <v xml:space="preserve"> </v>
      </c>
      <c r="M624" s="27">
        <f>U624</f>
        <v>0</v>
      </c>
      <c r="N624" s="13">
        <f>M624-X624</f>
        <v>0</v>
      </c>
      <c r="O624" s="14" t="str">
        <f>IF(SUMIF(T624:U624,"&lt;0")&lt;&gt;0,SUMIF(T624:U624,"&lt;0")*(-1)," ")</f>
        <v xml:space="preserve"> </v>
      </c>
      <c r="P624" s="15">
        <f>AB624+AD624+AF624+AH624+AJ624+AL624+AN624+AP624+AR624+AT624+AV624+AX624+AZ624+BB624+BD624+BF624+BH624+BJ624+BL624+BN624+BP624+BR624+BT624+BV624+BX624+BZ624+CB624+CD624+CF624+CH624+CJ624+CL624+CN624+CP624+CR624+CT624+CV624+CX624+CZ624+DB624+DD624+DF624+DH624+DJ624+DL624+DN624+DP624+DR624+DT624+DV624+DX624+DZ624+EB624+ED624+EF624+EH624+EJ624+EL624+EN624+EP624+ER624+ET624+EV624+EX624+EZ624+FB624+FD624+FF624+FH624+FJ624+FL624+FN624+FP624+FR624+FT624+FV624+FX624+FZ624+GB624+GD624+GF624</f>
        <v>0</v>
      </c>
      <c r="Q624" s="99">
        <f>P624-GO624</f>
        <v>0</v>
      </c>
      <c r="R624" s="102">
        <f>ROUNDUP(COUNTIF(T624:U624,"&gt; 0")/2,0)</f>
        <v>0</v>
      </c>
      <c r="S624" s="17" t="str">
        <f>IF(R624=0,"-",IF(R624-X624&gt;8,M624/(8+X624),M624/R624))</f>
        <v>-</v>
      </c>
      <c r="T624" s="102" t="str">
        <f>IFERROR(VLOOKUP(D624,'Ласт турнир'!A$2:C$129,2,FALSE),"")</f>
        <v/>
      </c>
      <c r="U624" s="14">
        <f>IFERROR(VLOOKUP(D624,'Ласт турнир'!A$2:C$129,3,FALSE),0)</f>
        <v>0</v>
      </c>
      <c r="V624" s="176"/>
      <c r="W624" s="177" t="str">
        <f>IF(GP624=0," ",IF(GP624-V624=0," ",GP624-V624))</f>
        <v xml:space="preserve"> </v>
      </c>
      <c r="X624" s="178"/>
    </row>
    <row r="625" spans="3:24" x14ac:dyDescent="0.25">
      <c r="C625" s="168">
        <f>C624+1</f>
        <v>544</v>
      </c>
      <c r="D625" s="3" t="s">
        <v>367</v>
      </c>
      <c r="E625" s="7">
        <v>3</v>
      </c>
      <c r="F625" s="26" t="s">
        <v>807</v>
      </c>
      <c r="G625" s="29" t="str">
        <f>TEXT(E625,"0,0") &amp; F625</f>
        <v>3,0</v>
      </c>
      <c r="H625" s="2">
        <f>IF(M625&gt;0,1,0)</f>
        <v>0</v>
      </c>
      <c r="I625" s="2">
        <f>IF(F625="",E625,E625+0.1)</f>
        <v>3</v>
      </c>
      <c r="J625" s="19"/>
      <c r="K625" s="18" t="str">
        <f>IF(M625 &gt; 0, K624+1, "n/a")</f>
        <v>n/a</v>
      </c>
      <c r="L625" s="11" t="str">
        <f t="shared" si="6"/>
        <v xml:space="preserve"> </v>
      </c>
      <c r="M625" s="27">
        <f>U625</f>
        <v>0</v>
      </c>
      <c r="N625" s="13">
        <f>M625-X625</f>
        <v>0</v>
      </c>
      <c r="O625" s="14" t="str">
        <f>IF(SUMIF(T625:U625,"&lt;0")&lt;&gt;0,SUMIF(T625:U625,"&lt;0")*(-1)," ")</f>
        <v xml:space="preserve"> </v>
      </c>
      <c r="P625" s="15">
        <f>AB625+AD625+AF625+AH625+AJ625+AL625+AN625+AP625+AR625+AT625+AV625+AX625+AZ625+BB625+BD625+BF625+BH625+BJ625+BL625+BN625+BP625+BR625+BT625+BV625+BX625+BZ625+CB625+CD625+CF625+CH625+CJ625+CL625+CN625+CP625+CR625+CT625+CV625+CX625+CZ625+DB625+DD625+DF625+DH625+DJ625+DL625+DN625+DP625+DR625+DT625+DV625+DX625+DZ625+EB625+ED625+EF625+EH625+EJ625+EL625+EN625+EP625+ER625+ET625+EV625+EX625+EZ625+FB625+FD625+FF625+FH625+FJ625+FL625+FN625+FP625+FR625+FT625+FV625+FX625+FZ625+GB625+GD625+GF625</f>
        <v>0</v>
      </c>
      <c r="Q625" s="99">
        <f>P625-GO625</f>
        <v>0</v>
      </c>
      <c r="R625" s="102">
        <f>ROUNDUP(COUNTIF(T625:U625,"&gt; 0")/2,0)</f>
        <v>0</v>
      </c>
      <c r="S625" s="17" t="str">
        <f>IF(R625=0,"-",IF(R625-X625&gt;8,M625/(8+X625),M625/R625))</f>
        <v>-</v>
      </c>
      <c r="T625" s="102" t="str">
        <f>IFERROR(VLOOKUP(D625,'Ласт турнир'!A$2:C$129,2,FALSE),"")</f>
        <v/>
      </c>
      <c r="U625" s="14">
        <f>IFERROR(VLOOKUP(D625,'Ласт турнир'!A$2:C$129,3,FALSE),0)</f>
        <v>0</v>
      </c>
      <c r="V625" s="176"/>
      <c r="W625" s="177" t="str">
        <f>IF(GP625=0," ",IF(GP625-V625=0," ",GP625-V625))</f>
        <v xml:space="preserve"> </v>
      </c>
      <c r="X625" s="178"/>
    </row>
    <row r="626" spans="3:24" x14ac:dyDescent="0.25">
      <c r="C626" s="168">
        <f>C625+1</f>
        <v>545</v>
      </c>
      <c r="D626" s="3" t="s">
        <v>649</v>
      </c>
      <c r="E626" s="7">
        <v>3</v>
      </c>
      <c r="F626" s="26" t="s">
        <v>807</v>
      </c>
      <c r="G626" s="29" t="str">
        <f>TEXT(E626,"0,0") &amp; F626</f>
        <v>3,0</v>
      </c>
      <c r="H626" s="2">
        <f>IF(M626&gt;0,1,0)</f>
        <v>0</v>
      </c>
      <c r="I626" s="2">
        <f>IF(F626="",E626,E626+0.1)</f>
        <v>3</v>
      </c>
      <c r="J626" s="19"/>
      <c r="K626" s="18" t="str">
        <f>IF(M626 &gt; 0, K625+1, "n/a")</f>
        <v>n/a</v>
      </c>
      <c r="L626" s="11" t="str">
        <f t="shared" si="6"/>
        <v xml:space="preserve"> </v>
      </c>
      <c r="M626" s="27">
        <f>U626</f>
        <v>0</v>
      </c>
      <c r="N626" s="13">
        <f>M626-X626</f>
        <v>0</v>
      </c>
      <c r="O626" s="14" t="str">
        <f>IF(SUMIF(T626:U626,"&lt;0")&lt;&gt;0,SUMIF(T626:U626,"&lt;0")*(-1)," ")</f>
        <v xml:space="preserve"> </v>
      </c>
      <c r="P626" s="15">
        <f>AB626+AD626+AF626+AH626+AJ626+AL626+AN626+AP626+AR626+AT626+AV626+AX626+AZ626+BB626+BD626+BF626+BH626+BJ626+BL626+BN626+BP626+BR626+BT626+BV626+BX626+BZ626+CB626+CD626+CF626+CH626+CJ626+CL626+CN626+CP626+CR626+CT626+CV626+CX626+CZ626+DB626+DD626+DF626+DH626+DJ626+DL626+DN626+DP626+DR626+DT626+DV626+DX626+DZ626+EB626+ED626+EF626+EH626+EJ626+EL626+EN626+EP626+ER626+ET626+EV626+EX626+EZ626+FB626+FD626+FF626+FH626+FJ626+FL626+FN626+FP626+FR626+FT626+FV626+FX626+FZ626+GB626+GD626+GF626</f>
        <v>0</v>
      </c>
      <c r="Q626" s="99">
        <f>P626-GO626</f>
        <v>0</v>
      </c>
      <c r="R626" s="102">
        <f>ROUNDUP(COUNTIF(T626:U626,"&gt; 0")/2,0)</f>
        <v>0</v>
      </c>
      <c r="S626" s="17" t="str">
        <f>IF(R626=0,"-",IF(R626-X626&gt;8,M626/(8+X626),M626/R626))</f>
        <v>-</v>
      </c>
      <c r="T626" s="102" t="str">
        <f>IFERROR(VLOOKUP(D626,'Ласт турнир'!A$2:C$129,2,FALSE),"")</f>
        <v/>
      </c>
      <c r="U626" s="14">
        <f>IFERROR(VLOOKUP(D626,'Ласт турнир'!A$2:C$129,3,FALSE),0)</f>
        <v>0</v>
      </c>
      <c r="V626" s="176"/>
      <c r="W626" s="177" t="str">
        <f>IF(GP626=0," ",IF(GP626-V626=0," ",GP626-V626))</f>
        <v xml:space="preserve"> </v>
      </c>
      <c r="X626" s="178"/>
    </row>
    <row r="627" spans="3:24" x14ac:dyDescent="0.25">
      <c r="C627" s="168">
        <f>C626+1</f>
        <v>546</v>
      </c>
      <c r="D627" s="3" t="s">
        <v>504</v>
      </c>
      <c r="E627" s="7">
        <v>3</v>
      </c>
      <c r="F627" s="26" t="s">
        <v>807</v>
      </c>
      <c r="G627" s="29" t="str">
        <f>TEXT(E627,"0,0") &amp; F627</f>
        <v>3,0</v>
      </c>
      <c r="H627" s="2">
        <f>IF(M627&gt;0,1,0)</f>
        <v>0</v>
      </c>
      <c r="I627" s="2">
        <f>IF(F627="",E627,E627+0.1)</f>
        <v>3</v>
      </c>
      <c r="J627" s="19"/>
      <c r="K627" s="18" t="str">
        <f>IF(M627 &gt; 0, K626+1, "n/a")</f>
        <v>n/a</v>
      </c>
      <c r="L627" s="11" t="str">
        <f t="shared" si="6"/>
        <v xml:space="preserve"> </v>
      </c>
      <c r="M627" s="27">
        <f>U627</f>
        <v>0</v>
      </c>
      <c r="N627" s="13">
        <f>M627-X627</f>
        <v>0</v>
      </c>
      <c r="O627" s="14" t="str">
        <f>IF(SUMIF(T627:U627,"&lt;0")&lt;&gt;0,SUMIF(T627:U627,"&lt;0")*(-1)," ")</f>
        <v xml:space="preserve"> </v>
      </c>
      <c r="P627" s="15">
        <f>AB627+AD627+AF627+AH627+AJ627+AL627+AN627+AP627+AR627+AT627+AV627+AX627+AZ627+BB627+BD627+BF627+BH627+BJ627+BL627+BN627+BP627+BR627+BT627+BV627+BX627+BZ627+CB627+CD627+CF627+CH627+CJ627+CL627+CN627+CP627+CR627+CT627+CV627+CX627+CZ627+DB627+DD627+DF627+DH627+DJ627+DL627+DN627+DP627+DR627+DT627+DV627+DX627+DZ627+EB627+ED627+EF627+EH627+EJ627+EL627+EN627+EP627+ER627+ET627+EV627+EX627+EZ627+FB627+FD627+FF627+FH627+FJ627+FL627+FN627+FP627+FR627+FT627+FV627+FX627+FZ627+GB627+GD627+GF627</f>
        <v>0</v>
      </c>
      <c r="Q627" s="99">
        <f>P627-GO627</f>
        <v>0</v>
      </c>
      <c r="R627" s="102">
        <f>ROUNDUP(COUNTIF(T627:U627,"&gt; 0")/2,0)</f>
        <v>0</v>
      </c>
      <c r="S627" s="17" t="str">
        <f>IF(R627=0,"-",IF(R627-X627&gt;8,M627/(8+X627),M627/R627))</f>
        <v>-</v>
      </c>
      <c r="T627" s="102" t="str">
        <f>IFERROR(VLOOKUP(D627,'Ласт турнир'!A$2:C$129,2,FALSE),"")</f>
        <v/>
      </c>
      <c r="U627" s="14">
        <f>IFERROR(VLOOKUP(D627,'Ласт турнир'!A$2:C$129,3,FALSE),0)</f>
        <v>0</v>
      </c>
      <c r="V627" s="176"/>
      <c r="W627" s="177" t="str">
        <f>IF(GP627=0," ",IF(GP627-V627=0," ",GP627-V627))</f>
        <v xml:space="preserve"> </v>
      </c>
      <c r="X627" s="178"/>
    </row>
    <row r="628" spans="3:24" x14ac:dyDescent="0.25">
      <c r="C628" s="168">
        <f>C627+1</f>
        <v>547</v>
      </c>
      <c r="D628" s="3" t="s">
        <v>650</v>
      </c>
      <c r="E628" s="7">
        <v>3</v>
      </c>
      <c r="F628" s="26" t="s">
        <v>807</v>
      </c>
      <c r="G628" s="29" t="str">
        <f>TEXT(E628,"0,0") &amp; F628</f>
        <v>3,0</v>
      </c>
      <c r="H628" s="2">
        <f>IF(M628&gt;0,1,0)</f>
        <v>0</v>
      </c>
      <c r="I628" s="2">
        <f>IF(F628="",E628,E628+0.1)</f>
        <v>3</v>
      </c>
      <c r="J628" s="19"/>
      <c r="K628" s="18" t="str">
        <f>IF(M628 &gt; 0, K627+1, "n/a")</f>
        <v>n/a</v>
      </c>
      <c r="L628" s="11" t="str">
        <f t="shared" si="6"/>
        <v xml:space="preserve"> </v>
      </c>
      <c r="M628" s="27">
        <f>U628</f>
        <v>0</v>
      </c>
      <c r="N628" s="13">
        <f>M628-X628</f>
        <v>0</v>
      </c>
      <c r="O628" s="14" t="str">
        <f>IF(SUMIF(T628:U628,"&lt;0")&lt;&gt;0,SUMIF(T628:U628,"&lt;0")*(-1)," ")</f>
        <v xml:space="preserve"> </v>
      </c>
      <c r="P628" s="15">
        <f>AB628+AD628+AF628+AH628+AJ628+AL628+AN628+AP628+AR628+AT628+AV628+AX628+AZ628+BB628+BD628+BF628+BH628+BJ628+BL628+BN628+BP628+BR628+BT628+BV628+BX628+BZ628+CB628+CD628+CF628+CH628+CJ628+CL628+CN628+CP628+CR628+CT628+CV628+CX628+CZ628+DB628+DD628+DF628+DH628+DJ628+DL628+DN628+DP628+DR628+DT628+DV628+DX628+DZ628+EB628+ED628+EF628+EH628+EJ628+EL628+EN628+EP628+ER628+ET628+EV628+EX628+EZ628+FB628+FD628+FF628+FH628+FJ628+FL628+FN628+FP628+FR628+FT628+FV628+FX628+FZ628+GB628+GD628+GF628</f>
        <v>0</v>
      </c>
      <c r="Q628" s="99">
        <f>P628-GO628</f>
        <v>0</v>
      </c>
      <c r="R628" s="102">
        <f>ROUNDUP(COUNTIF(T628:U628,"&gt; 0")/2,0)</f>
        <v>0</v>
      </c>
      <c r="S628" s="17" t="str">
        <f>IF(R628=0,"-",IF(R628-X628&gt;8,M628/(8+X628),M628/R628))</f>
        <v>-</v>
      </c>
      <c r="T628" s="102" t="str">
        <f>IFERROR(VLOOKUP(D628,'Ласт турнир'!A$2:C$129,2,FALSE),"")</f>
        <v/>
      </c>
      <c r="U628" s="14">
        <f>IFERROR(VLOOKUP(D628,'Ласт турнир'!A$2:C$129,3,FALSE),0)</f>
        <v>0</v>
      </c>
      <c r="V628" s="176"/>
      <c r="W628" s="177" t="str">
        <f>IF(GP628=0," ",IF(GP628-V628=0," ",GP628-V628))</f>
        <v xml:space="preserve"> </v>
      </c>
      <c r="X628" s="178"/>
    </row>
    <row r="629" spans="3:24" x14ac:dyDescent="0.25">
      <c r="C629" s="168">
        <f>C628+1</f>
        <v>548</v>
      </c>
      <c r="D629" s="3" t="s">
        <v>346</v>
      </c>
      <c r="E629" s="7">
        <v>3</v>
      </c>
      <c r="F629" s="26" t="s">
        <v>807</v>
      </c>
      <c r="G629" s="29" t="str">
        <f>TEXT(E629,"0,0") &amp; F629</f>
        <v>3,0</v>
      </c>
      <c r="H629" s="2">
        <f>IF(M629&gt;0,1,0)</f>
        <v>0</v>
      </c>
      <c r="I629" s="2">
        <f>IF(F629="",E629,E629+0.1)</f>
        <v>3</v>
      </c>
      <c r="J629" s="19"/>
      <c r="K629" s="18" t="str">
        <f>IF(M629 &gt; 0, K628+1, "n/a")</f>
        <v>n/a</v>
      </c>
      <c r="L629" s="11" t="str">
        <f t="shared" si="6"/>
        <v xml:space="preserve"> </v>
      </c>
      <c r="M629" s="27">
        <f>U629</f>
        <v>0</v>
      </c>
      <c r="N629" s="13">
        <f>M629-X629</f>
        <v>0</v>
      </c>
      <c r="O629" s="14" t="str">
        <f>IF(SUMIF(T629:U629,"&lt;0")&lt;&gt;0,SUMIF(T629:U629,"&lt;0")*(-1)," ")</f>
        <v xml:space="preserve"> </v>
      </c>
      <c r="P629" s="15">
        <f>AB629+AD629+AF629+AH629+AJ629+AL629+AN629+AP629+AR629+AT629+AV629+AX629+AZ629+BB629+BD629+BF629+BH629+BJ629+BL629+BN629+BP629+BR629+BT629+BV629+BX629+BZ629+CB629+CD629+CF629+CH629+CJ629+CL629+CN629+CP629+CR629+CT629+CV629+CX629+CZ629+DB629+DD629+DF629+DH629+DJ629+DL629+DN629+DP629+DR629+DT629+DV629+DX629+DZ629+EB629+ED629+EF629+EH629+EJ629+EL629+EN629+EP629+ER629+ET629+EV629+EX629+EZ629+FB629+FD629+FF629+FH629+FJ629+FL629+FN629+FP629+FR629+FT629+FV629+FX629+FZ629+GB629+GD629+GF629</f>
        <v>0</v>
      </c>
      <c r="Q629" s="99">
        <f>P629-GO629</f>
        <v>0</v>
      </c>
      <c r="R629" s="102">
        <f>ROUNDUP(COUNTIF(T629:U629,"&gt; 0")/2,0)</f>
        <v>0</v>
      </c>
      <c r="S629" s="17" t="str">
        <f>IF(R629=0,"-",IF(R629-X629&gt;8,M629/(8+X629),M629/R629))</f>
        <v>-</v>
      </c>
      <c r="T629" s="102" t="str">
        <f>IFERROR(VLOOKUP(D629,'Ласт турнир'!A$2:C$129,2,FALSE),"")</f>
        <v/>
      </c>
      <c r="U629" s="14">
        <f>IFERROR(VLOOKUP(D629,'Ласт турнир'!A$2:C$129,3,FALSE),0)</f>
        <v>0</v>
      </c>
      <c r="V629" s="176"/>
      <c r="W629" s="177" t="str">
        <f>IF(GP629=0," ",IF(GP629-V629=0," ",GP629-V629))</f>
        <v xml:space="preserve"> </v>
      </c>
      <c r="X629" s="178"/>
    </row>
    <row r="630" spans="3:24" x14ac:dyDescent="0.25">
      <c r="C630" s="168">
        <f>C629+1</f>
        <v>549</v>
      </c>
      <c r="D630" s="3" t="s">
        <v>651</v>
      </c>
      <c r="E630" s="7">
        <v>3</v>
      </c>
      <c r="F630" s="26" t="s">
        <v>807</v>
      </c>
      <c r="G630" s="29" t="str">
        <f>TEXT(E630,"0,0") &amp; F630</f>
        <v>3,0</v>
      </c>
      <c r="H630" s="2">
        <f>IF(M630&gt;0,1,0)</f>
        <v>0</v>
      </c>
      <c r="I630" s="2">
        <f>IF(F630="",E630,E630+0.1)</f>
        <v>3</v>
      </c>
      <c r="J630" s="19"/>
      <c r="K630" s="18" t="str">
        <f>IF(M630 &gt; 0, K629+1, "n/a")</f>
        <v>n/a</v>
      </c>
      <c r="L630" s="11" t="str">
        <f t="shared" si="6"/>
        <v xml:space="preserve"> </v>
      </c>
      <c r="M630" s="27">
        <f>U630</f>
        <v>0</v>
      </c>
      <c r="N630" s="13">
        <f>M630-X630</f>
        <v>0</v>
      </c>
      <c r="O630" s="14" t="str">
        <f>IF(SUMIF(T630:U630,"&lt;0")&lt;&gt;0,SUMIF(T630:U630,"&lt;0")*(-1)," ")</f>
        <v xml:space="preserve"> </v>
      </c>
      <c r="P630" s="15">
        <f>AB630+AD630+AF630+AH630+AJ630+AL630+AN630+AP630+AR630+AT630+AV630+AX630+AZ630+BB630+BD630+BF630+BH630+BJ630+BL630+BN630+BP630+BR630+BT630+BV630+BX630+BZ630+CB630+CD630+CF630+CH630+CJ630+CL630+CN630+CP630+CR630+CT630+CV630+CX630+CZ630+DB630+DD630+DF630+DH630+DJ630+DL630+DN630+DP630+DR630+DT630+DV630+DX630+DZ630+EB630+ED630+EF630+EH630+EJ630+EL630+EN630+EP630+ER630+ET630+EV630+EX630+EZ630+FB630+FD630+FF630+FH630+FJ630+FL630+FN630+FP630+FR630+FT630+FV630+FX630+FZ630+GB630+GD630+GF630</f>
        <v>0</v>
      </c>
      <c r="Q630" s="99">
        <f>P630-GO630</f>
        <v>0</v>
      </c>
      <c r="R630" s="102">
        <f>ROUNDUP(COUNTIF(T630:U630,"&gt; 0")/2,0)</f>
        <v>0</v>
      </c>
      <c r="S630" s="17" t="str">
        <f>IF(R630=0,"-",IF(R630-X630&gt;8,M630/(8+X630),M630/R630))</f>
        <v>-</v>
      </c>
      <c r="T630" s="102" t="str">
        <f>IFERROR(VLOOKUP(D630,'Ласт турнир'!A$2:C$129,2,FALSE),"")</f>
        <v/>
      </c>
      <c r="U630" s="14">
        <f>IFERROR(VLOOKUP(D630,'Ласт турнир'!A$2:C$129,3,FALSE),0)</f>
        <v>0</v>
      </c>
      <c r="V630" s="176"/>
      <c r="W630" s="177" t="str">
        <f>IF(GP630=0," ",IF(GP630-V630=0," ",GP630-V630))</f>
        <v xml:space="preserve"> </v>
      </c>
      <c r="X630" s="178"/>
    </row>
    <row r="631" spans="3:24" x14ac:dyDescent="0.25">
      <c r="C631" s="168">
        <f>C630+1</f>
        <v>550</v>
      </c>
      <c r="D631" s="3" t="s">
        <v>425</v>
      </c>
      <c r="E631" s="7">
        <v>3</v>
      </c>
      <c r="F631" s="26" t="s">
        <v>807</v>
      </c>
      <c r="G631" s="29" t="str">
        <f>TEXT(E631,"0,0") &amp; F631</f>
        <v>3,0</v>
      </c>
      <c r="H631" s="2">
        <f>IF(M631&gt;0,1,0)</f>
        <v>0</v>
      </c>
      <c r="I631" s="2">
        <f>IF(F631="",E631,E631+0.1)</f>
        <v>3</v>
      </c>
      <c r="J631" s="19"/>
      <c r="K631" s="18" t="str">
        <f>IF(M631 &gt; 0, K630+1, "n/a")</f>
        <v>n/a</v>
      </c>
      <c r="L631" s="11" t="str">
        <f t="shared" si="6"/>
        <v xml:space="preserve"> </v>
      </c>
      <c r="M631" s="27">
        <f>U631</f>
        <v>0</v>
      </c>
      <c r="N631" s="13">
        <f>M631-X631</f>
        <v>0</v>
      </c>
      <c r="O631" s="14" t="str">
        <f>IF(SUMIF(T631:U631,"&lt;0")&lt;&gt;0,SUMIF(T631:U631,"&lt;0")*(-1)," ")</f>
        <v xml:space="preserve"> </v>
      </c>
      <c r="P631" s="15">
        <f>AB631+AD631+AF631+AH631+AJ631+AL631+AN631+AP631+AR631+AT631+AV631+AX631+AZ631+BB631+BD631+BF631+BH631+BJ631+BL631+BN631+BP631+BR631+BT631+BV631+BX631+BZ631+CB631+CD631+CF631+CH631+CJ631+CL631+CN631+CP631+CR631+CT631+CV631+CX631+CZ631+DB631+DD631+DF631+DH631+DJ631+DL631+DN631+DP631+DR631+DT631+DV631+DX631+DZ631+EB631+ED631+EF631+EH631+EJ631+EL631+EN631+EP631+ER631+ET631+EV631+EX631+EZ631+FB631+FD631+FF631+FH631+FJ631+FL631+FN631+FP631+FR631+FT631+FV631+FX631+FZ631+GB631+GD631+GF631</f>
        <v>0</v>
      </c>
      <c r="Q631" s="99">
        <f>P631-GO631</f>
        <v>0</v>
      </c>
      <c r="R631" s="102">
        <f>ROUNDUP(COUNTIF(T631:U631,"&gt; 0")/2,0)</f>
        <v>0</v>
      </c>
      <c r="S631" s="17" t="str">
        <f>IF(R631=0,"-",IF(R631-X631&gt;8,M631/(8+X631),M631/R631))</f>
        <v>-</v>
      </c>
      <c r="T631" s="102" t="str">
        <f>IFERROR(VLOOKUP(D631,'Ласт турнир'!A$2:C$129,2,FALSE),"")</f>
        <v/>
      </c>
      <c r="U631" s="14">
        <f>IFERROR(VLOOKUP(D631,'Ласт турнир'!A$2:C$129,3,FALSE),0)</f>
        <v>0</v>
      </c>
      <c r="V631" s="176"/>
      <c r="W631" s="177" t="str">
        <f>IF(GP631=0," ",IF(GP631-V631=0," ",GP631-V631))</f>
        <v xml:space="preserve"> </v>
      </c>
      <c r="X631" s="178"/>
    </row>
    <row r="632" spans="3:24" x14ac:dyDescent="0.25">
      <c r="C632" s="168">
        <f>C631+1</f>
        <v>551</v>
      </c>
      <c r="D632" s="3" t="s">
        <v>345</v>
      </c>
      <c r="E632" s="7">
        <v>3</v>
      </c>
      <c r="F632" s="26" t="s">
        <v>807</v>
      </c>
      <c r="G632" s="29" t="str">
        <f>TEXT(E632,"0,0") &amp; F632</f>
        <v>3,0</v>
      </c>
      <c r="H632" s="2">
        <f>IF(M632&gt;0,1,0)</f>
        <v>0</v>
      </c>
      <c r="I632" s="2">
        <f>IF(F632="",E632,E632+0.1)</f>
        <v>3</v>
      </c>
      <c r="J632" s="19"/>
      <c r="K632" s="18" t="str">
        <f>IF(M632 &gt; 0, K631+1, "n/a")</f>
        <v>n/a</v>
      </c>
      <c r="L632" s="11" t="str">
        <f t="shared" si="6"/>
        <v xml:space="preserve"> </v>
      </c>
      <c r="M632" s="27">
        <f>U632</f>
        <v>0</v>
      </c>
      <c r="N632" s="13">
        <f>M632-X632</f>
        <v>0</v>
      </c>
      <c r="O632" s="14" t="str">
        <f>IF(SUMIF(T632:U632,"&lt;0")&lt;&gt;0,SUMIF(T632:U632,"&lt;0")*(-1)," ")</f>
        <v xml:space="preserve"> </v>
      </c>
      <c r="P632" s="15">
        <f>AB632+AD632+AF632+AH632+AJ632+AL632+AN632+AP632+AR632+AT632+AV632+AX632+AZ632+BB632+BD632+BF632+BH632+BJ632+BL632+BN632+BP632+BR632+BT632+BV632+BX632+BZ632+CB632+CD632+CF632+CH632+CJ632+CL632+CN632+CP632+CR632+CT632+CV632+CX632+CZ632+DB632+DD632+DF632+DH632+DJ632+DL632+DN632+DP632+DR632+DT632+DV632+DX632+DZ632+EB632+ED632+EF632+EH632+EJ632+EL632+EN632+EP632+ER632+ET632+EV632+EX632+EZ632+FB632+FD632+FF632+FH632+FJ632+FL632+FN632+FP632+FR632+FT632+FV632+FX632+FZ632+GB632+GD632+GF632</f>
        <v>0</v>
      </c>
      <c r="Q632" s="99">
        <f>P632-GO632</f>
        <v>0</v>
      </c>
      <c r="R632" s="102">
        <f>ROUNDUP(COUNTIF(T632:U632,"&gt; 0")/2,0)</f>
        <v>0</v>
      </c>
      <c r="S632" s="17" t="str">
        <f>IF(R632=0,"-",IF(R632-X632&gt;8,M632/(8+X632),M632/R632))</f>
        <v>-</v>
      </c>
      <c r="T632" s="102" t="str">
        <f>IFERROR(VLOOKUP(D632,'Ласт турнир'!A$2:C$129,2,FALSE),"")</f>
        <v/>
      </c>
      <c r="U632" s="14">
        <f>IFERROR(VLOOKUP(D632,'Ласт турнир'!A$2:C$129,3,FALSE),0)</f>
        <v>0</v>
      </c>
      <c r="V632" s="176"/>
      <c r="W632" s="177" t="str">
        <f>IF(GP632=0," ",IF(GP632-V632=0," ",GP632-V632))</f>
        <v xml:space="preserve"> </v>
      </c>
      <c r="X632" s="178"/>
    </row>
    <row r="633" spans="3:24" x14ac:dyDescent="0.25">
      <c r="C633" s="168">
        <f>C632+1</f>
        <v>552</v>
      </c>
      <c r="D633" s="3" t="s">
        <v>653</v>
      </c>
      <c r="E633" s="7">
        <v>3</v>
      </c>
      <c r="F633" s="26" t="s">
        <v>807</v>
      </c>
      <c r="G633" s="29" t="str">
        <f>TEXT(E633,"0,0") &amp; F633</f>
        <v>3,0</v>
      </c>
      <c r="H633" s="2">
        <f>IF(M633&gt;0,1,0)</f>
        <v>0</v>
      </c>
      <c r="I633" s="2">
        <f>IF(F633="",E633,E633+0.1)</f>
        <v>3</v>
      </c>
      <c r="J633" s="19"/>
      <c r="K633" s="18" t="str">
        <f>IF(M633 &gt; 0, K632+1, "n/a")</f>
        <v>n/a</v>
      </c>
      <c r="L633" s="11" t="str">
        <f t="shared" si="6"/>
        <v xml:space="preserve"> </v>
      </c>
      <c r="M633" s="27">
        <f>U633</f>
        <v>0</v>
      </c>
      <c r="N633" s="13">
        <f>M633-X633</f>
        <v>0</v>
      </c>
      <c r="O633" s="14" t="str">
        <f>IF(SUMIF(T633:U633,"&lt;0")&lt;&gt;0,SUMIF(T633:U633,"&lt;0")*(-1)," ")</f>
        <v xml:space="preserve"> </v>
      </c>
      <c r="P633" s="15">
        <f>AB633+AD633+AF633+AH633+AJ633+AL633+AN633+AP633+AR633+AT633+AV633+AX633+AZ633+BB633+BD633+BF633+BH633+BJ633+BL633+BN633+BP633+BR633+BT633+BV633+BX633+BZ633+CB633+CD633+CF633+CH633+CJ633+CL633+CN633+CP633+CR633+CT633+CV633+CX633+CZ633+DB633+DD633+DF633+DH633+DJ633+DL633+DN633+DP633+DR633+DT633+DV633+DX633+DZ633+EB633+ED633+EF633+EH633+EJ633+EL633+EN633+EP633+ER633+ET633+EV633+EX633+EZ633+FB633+FD633+FF633+FH633+FJ633+FL633+FN633+FP633+FR633+FT633+FV633+FX633+FZ633+GB633+GD633+GF633</f>
        <v>0</v>
      </c>
      <c r="Q633" s="99">
        <f>P633-GO633</f>
        <v>0</v>
      </c>
      <c r="R633" s="102">
        <f>ROUNDUP(COUNTIF(T633:U633,"&gt; 0")/2,0)</f>
        <v>0</v>
      </c>
      <c r="S633" s="17" t="str">
        <f>IF(R633=0,"-",IF(R633-X633&gt;8,M633/(8+X633),M633/R633))</f>
        <v>-</v>
      </c>
      <c r="T633" s="102" t="str">
        <f>IFERROR(VLOOKUP(D633,'Ласт турнир'!A$2:C$129,2,FALSE),"")</f>
        <v/>
      </c>
      <c r="U633" s="14">
        <f>IFERROR(VLOOKUP(D633,'Ласт турнир'!A$2:C$129,3,FALSE),0)</f>
        <v>0</v>
      </c>
      <c r="V633" s="176"/>
      <c r="W633" s="177" t="str">
        <f>IF(GP633=0," ",IF(GP633-V633=0," ",GP633-V633))</f>
        <v xml:space="preserve"> </v>
      </c>
      <c r="X633" s="178"/>
    </row>
    <row r="634" spans="3:24" x14ac:dyDescent="0.25">
      <c r="C634" s="168">
        <f>C633+1</f>
        <v>553</v>
      </c>
      <c r="D634" s="3" t="s">
        <v>654</v>
      </c>
      <c r="E634" s="7">
        <v>3</v>
      </c>
      <c r="F634" s="26" t="s">
        <v>807</v>
      </c>
      <c r="G634" s="29" t="str">
        <f>TEXT(E634,"0,0") &amp; F634</f>
        <v>3,0</v>
      </c>
      <c r="H634" s="2">
        <f>IF(M634&gt;0,1,0)</f>
        <v>0</v>
      </c>
      <c r="I634" s="2">
        <f>IF(F634="",E634,E634+0.1)</f>
        <v>3</v>
      </c>
      <c r="J634" s="19"/>
      <c r="K634" s="18" t="str">
        <f>IF(M634 &gt; 0, K633+1, "n/a")</f>
        <v>n/a</v>
      </c>
      <c r="L634" s="11" t="str">
        <f t="shared" si="6"/>
        <v xml:space="preserve"> </v>
      </c>
      <c r="M634" s="27">
        <f>U634</f>
        <v>0</v>
      </c>
      <c r="N634" s="13">
        <f>M634-X634</f>
        <v>0</v>
      </c>
      <c r="O634" s="14" t="str">
        <f>IF(SUMIF(T634:U634,"&lt;0")&lt;&gt;0,SUMIF(T634:U634,"&lt;0")*(-1)," ")</f>
        <v xml:space="preserve"> </v>
      </c>
      <c r="P634" s="15">
        <f>AB634+AD634+AF634+AH634+AJ634+AL634+AN634+AP634+AR634+AT634+AV634+AX634+AZ634+BB634+BD634+BF634+BH634+BJ634+BL634+BN634+BP634+BR634+BT634+BV634+BX634+BZ634+CB634+CD634+CF634+CH634+CJ634+CL634+CN634+CP634+CR634+CT634+CV634+CX634+CZ634+DB634+DD634+DF634+DH634+DJ634+DL634+DN634+DP634+DR634+DT634+DV634+DX634+DZ634+EB634+ED634+EF634+EH634+EJ634+EL634+EN634+EP634+ER634+ET634+EV634+EX634+EZ634+FB634+FD634+FF634+FH634+FJ634+FL634+FN634+FP634+FR634+FT634+FV634+FX634+FZ634+GB634+GD634+GF634</f>
        <v>0</v>
      </c>
      <c r="Q634" s="99">
        <f>P634-GO634</f>
        <v>0</v>
      </c>
      <c r="R634" s="102">
        <f>ROUNDUP(COUNTIF(T634:U634,"&gt; 0")/2,0)</f>
        <v>0</v>
      </c>
      <c r="S634" s="17" t="str">
        <f>IF(R634=0,"-",IF(R634-X634&gt;8,M634/(8+X634),M634/R634))</f>
        <v>-</v>
      </c>
      <c r="T634" s="102" t="str">
        <f>IFERROR(VLOOKUP(D634,'Ласт турнир'!A$2:C$129,2,FALSE),"")</f>
        <v/>
      </c>
      <c r="U634" s="14">
        <f>IFERROR(VLOOKUP(D634,'Ласт турнир'!A$2:C$129,3,FALSE),0)</f>
        <v>0</v>
      </c>
      <c r="V634" s="176"/>
      <c r="W634" s="177" t="str">
        <f>IF(GP634=0," ",IF(GP634-V634=0," ",GP634-V634))</f>
        <v xml:space="preserve"> </v>
      </c>
      <c r="X634" s="178"/>
    </row>
    <row r="635" spans="3:24" x14ac:dyDescent="0.25">
      <c r="C635" s="168">
        <f>C634+1</f>
        <v>554</v>
      </c>
      <c r="D635" s="3" t="s">
        <v>655</v>
      </c>
      <c r="E635" s="7">
        <v>3</v>
      </c>
      <c r="F635" s="26" t="s">
        <v>807</v>
      </c>
      <c r="G635" s="29" t="str">
        <f>TEXT(E635,"0,0") &amp; F635</f>
        <v>3,0</v>
      </c>
      <c r="H635" s="2">
        <f>IF(M635&gt;0,1,0)</f>
        <v>0</v>
      </c>
      <c r="I635" s="2">
        <f>IF(F635="",E635,E635+0.1)</f>
        <v>3</v>
      </c>
      <c r="J635" s="19"/>
      <c r="K635" s="18" t="str">
        <f>IF(M635 &gt; 0, K634+1, "n/a")</f>
        <v>n/a</v>
      </c>
      <c r="L635" s="11" t="str">
        <f t="shared" si="6"/>
        <v xml:space="preserve"> </v>
      </c>
      <c r="M635" s="27">
        <f>U635</f>
        <v>0</v>
      </c>
      <c r="N635" s="13">
        <f>M635-X635</f>
        <v>0</v>
      </c>
      <c r="O635" s="14" t="str">
        <f>IF(SUMIF(T635:U635,"&lt;0")&lt;&gt;0,SUMIF(T635:U635,"&lt;0")*(-1)," ")</f>
        <v xml:space="preserve"> </v>
      </c>
      <c r="P635" s="15">
        <f>AB635+AD635+AF635+AH635+AJ635+AL635+AN635+AP635+AR635+AT635+AV635+AX635+AZ635+BB635+BD635+BF635+BH635+BJ635+BL635+BN635+BP635+BR635+BT635+BV635+BX635+BZ635+CB635+CD635+CF635+CH635+CJ635+CL635+CN635+CP635+CR635+CT635+CV635+CX635+CZ635+DB635+DD635+DF635+DH635+DJ635+DL635+DN635+DP635+DR635+DT635+DV635+DX635+DZ635+EB635+ED635+EF635+EH635+EJ635+EL635+EN635+EP635+ER635+ET635+EV635+EX635+EZ635+FB635+FD635+FF635+FH635+FJ635+FL635+FN635+FP635+FR635+FT635+FV635+FX635+FZ635+GB635+GD635+GF635</f>
        <v>0</v>
      </c>
      <c r="Q635" s="99">
        <f>P635-GO635</f>
        <v>0</v>
      </c>
      <c r="R635" s="102">
        <f>ROUNDUP(COUNTIF(T635:U635,"&gt; 0")/2,0)</f>
        <v>0</v>
      </c>
      <c r="S635" s="17" t="str">
        <f>IF(R635=0,"-",IF(R635-X635&gt;8,M635/(8+X635),M635/R635))</f>
        <v>-</v>
      </c>
      <c r="T635" s="102" t="str">
        <f>IFERROR(VLOOKUP(D635,'Ласт турнир'!A$2:C$129,2,FALSE),"")</f>
        <v/>
      </c>
      <c r="U635" s="14">
        <f>IFERROR(VLOOKUP(D635,'Ласт турнир'!A$2:C$129,3,FALSE),0)</f>
        <v>0</v>
      </c>
      <c r="V635" s="176"/>
      <c r="W635" s="177" t="str">
        <f>IF(GP635=0," ",IF(GP635-V635=0," ",GP635-V635))</f>
        <v xml:space="preserve"> </v>
      </c>
      <c r="X635" s="178"/>
    </row>
    <row r="636" spans="3:24" x14ac:dyDescent="0.25">
      <c r="C636" s="168">
        <f>C635+1</f>
        <v>555</v>
      </c>
      <c r="D636" s="3" t="s">
        <v>656</v>
      </c>
      <c r="E636" s="7">
        <v>3</v>
      </c>
      <c r="F636" s="26" t="s">
        <v>807</v>
      </c>
      <c r="G636" s="29" t="str">
        <f>TEXT(E636,"0,0") &amp; F636</f>
        <v>3,0</v>
      </c>
      <c r="H636" s="2">
        <f>IF(M636&gt;0,1,0)</f>
        <v>0</v>
      </c>
      <c r="I636" s="2">
        <f>IF(F636="",E636,E636+0.1)</f>
        <v>3</v>
      </c>
      <c r="J636" s="19"/>
      <c r="K636" s="18" t="str">
        <f>IF(M636 &gt; 0, K635+1, "n/a")</f>
        <v>n/a</v>
      </c>
      <c r="L636" s="11" t="str">
        <f t="shared" si="6"/>
        <v xml:space="preserve"> </v>
      </c>
      <c r="M636" s="27">
        <f>U636</f>
        <v>0</v>
      </c>
      <c r="N636" s="13">
        <f>M636-X636</f>
        <v>0</v>
      </c>
      <c r="O636" s="14" t="str">
        <f>IF(SUMIF(T636:U636,"&lt;0")&lt;&gt;0,SUMIF(T636:U636,"&lt;0")*(-1)," ")</f>
        <v xml:space="preserve"> </v>
      </c>
      <c r="P636" s="15">
        <f>AB636+AD636+AF636+AH636+AJ636+AL636+AN636+AP636+AR636+AT636+AV636+AX636+AZ636+BB636+BD636+BF636+BH636+BJ636+BL636+BN636+BP636+BR636+BT636+BV636+BX636+BZ636+CB636+CD636+CF636+CH636+CJ636+CL636+CN636+CP636+CR636+CT636+CV636+CX636+CZ636+DB636+DD636+DF636+DH636+DJ636+DL636+DN636+DP636+DR636+DT636+DV636+DX636+DZ636+EB636+ED636+EF636+EH636+EJ636+EL636+EN636+EP636+ER636+ET636+EV636+EX636+EZ636+FB636+FD636+FF636+FH636+FJ636+FL636+FN636+FP636+FR636+FT636+FV636+FX636+FZ636+GB636+GD636+GF636</f>
        <v>0</v>
      </c>
      <c r="Q636" s="99">
        <f>P636-GO636</f>
        <v>0</v>
      </c>
      <c r="R636" s="102">
        <f>ROUNDUP(COUNTIF(T636:U636,"&gt; 0")/2,0)</f>
        <v>0</v>
      </c>
      <c r="S636" s="17" t="str">
        <f>IF(R636=0,"-",IF(R636-X636&gt;8,M636/(8+X636),M636/R636))</f>
        <v>-</v>
      </c>
      <c r="T636" s="102" t="str">
        <f>IFERROR(VLOOKUP(D636,'Ласт турнир'!A$2:C$129,2,FALSE),"")</f>
        <v/>
      </c>
      <c r="U636" s="14">
        <f>IFERROR(VLOOKUP(D636,'Ласт турнир'!A$2:C$129,3,FALSE),0)</f>
        <v>0</v>
      </c>
      <c r="V636" s="176"/>
      <c r="W636" s="177" t="str">
        <f>IF(GP636=0," ",IF(GP636-V636=0," ",GP636-V636))</f>
        <v xml:space="preserve"> </v>
      </c>
      <c r="X636" s="178"/>
    </row>
    <row r="637" spans="3:24" x14ac:dyDescent="0.25">
      <c r="C637" s="168">
        <f>C636+1</f>
        <v>556</v>
      </c>
      <c r="D637" s="3" t="s">
        <v>657</v>
      </c>
      <c r="E637" s="7">
        <v>3</v>
      </c>
      <c r="F637" s="26" t="s">
        <v>807</v>
      </c>
      <c r="G637" s="29" t="str">
        <f>TEXT(E637,"0,0") &amp; F637</f>
        <v>3,0</v>
      </c>
      <c r="H637" s="2">
        <f>IF(M637&gt;0,1,0)</f>
        <v>0</v>
      </c>
      <c r="I637" s="2">
        <f>IF(F637="",E637,E637+0.1)</f>
        <v>3</v>
      </c>
      <c r="J637" s="19"/>
      <c r="K637" s="18" t="str">
        <f>IF(M637 &gt; 0, K636+1, "n/a")</f>
        <v>n/a</v>
      </c>
      <c r="L637" s="11" t="str">
        <f t="shared" si="6"/>
        <v xml:space="preserve"> </v>
      </c>
      <c r="M637" s="27">
        <f>U637</f>
        <v>0</v>
      </c>
      <c r="N637" s="13">
        <f>M637-X637</f>
        <v>0</v>
      </c>
      <c r="O637" s="14" t="str">
        <f>IF(SUMIF(T637:U637,"&lt;0")&lt;&gt;0,SUMIF(T637:U637,"&lt;0")*(-1)," ")</f>
        <v xml:space="preserve"> </v>
      </c>
      <c r="P637" s="15">
        <f>AB637+AD637+AF637+AH637+AJ637+AL637+AN637+AP637+AR637+AT637+AV637+AX637+AZ637+BB637+BD637+BF637+BH637+BJ637+BL637+BN637+BP637+BR637+BT637+BV637+BX637+BZ637+CB637+CD637+CF637+CH637+CJ637+CL637+CN637+CP637+CR637+CT637+CV637+CX637+CZ637+DB637+DD637+DF637+DH637+DJ637+DL637+DN637+DP637+DR637+DT637+DV637+DX637+DZ637+EB637+ED637+EF637+EH637+EJ637+EL637+EN637+EP637+ER637+ET637+EV637+EX637+EZ637+FB637+FD637+FF637+FH637+FJ637+FL637+FN637+FP637+FR637+FT637+FV637+FX637+FZ637+GB637+GD637+GF637</f>
        <v>0</v>
      </c>
      <c r="Q637" s="99">
        <f>P637-GO637</f>
        <v>0</v>
      </c>
      <c r="R637" s="102">
        <f>ROUNDUP(COUNTIF(T637:U637,"&gt; 0")/2,0)</f>
        <v>0</v>
      </c>
      <c r="S637" s="17" t="str">
        <f>IF(R637=0,"-",IF(R637-X637&gt;8,M637/(8+X637),M637/R637))</f>
        <v>-</v>
      </c>
      <c r="T637" s="102" t="str">
        <f>IFERROR(VLOOKUP(D637,'Ласт турнир'!A$2:C$129,2,FALSE),"")</f>
        <v/>
      </c>
      <c r="U637" s="14">
        <f>IFERROR(VLOOKUP(D637,'Ласт турнир'!A$2:C$129,3,FALSE),0)</f>
        <v>0</v>
      </c>
      <c r="V637" s="176"/>
      <c r="W637" s="177" t="str">
        <f>IF(GP637=0," ",IF(GP637-V637=0," ",GP637-V637))</f>
        <v xml:space="preserve"> </v>
      </c>
      <c r="X637" s="178"/>
    </row>
    <row r="638" spans="3:24" x14ac:dyDescent="0.25">
      <c r="C638" s="168">
        <f>C637+1</f>
        <v>557</v>
      </c>
      <c r="D638" s="3" t="s">
        <v>658</v>
      </c>
      <c r="E638" s="7">
        <v>3</v>
      </c>
      <c r="F638" s="26" t="s">
        <v>807</v>
      </c>
      <c r="G638" s="29" t="str">
        <f>TEXT(E638,"0,0") &amp; F638</f>
        <v>3,0</v>
      </c>
      <c r="H638" s="2">
        <f>IF(M638&gt;0,1,0)</f>
        <v>0</v>
      </c>
      <c r="I638" s="2">
        <f>IF(F638="",E638,E638+0.1)</f>
        <v>3</v>
      </c>
      <c r="J638" s="19"/>
      <c r="K638" s="18" t="str">
        <f>IF(M638 &gt; 0, K637+1, "n/a")</f>
        <v>n/a</v>
      </c>
      <c r="L638" s="11" t="str">
        <f t="shared" si="6"/>
        <v xml:space="preserve"> </v>
      </c>
      <c r="M638" s="27">
        <f>U638</f>
        <v>0</v>
      </c>
      <c r="N638" s="13">
        <f>M638-X638</f>
        <v>0</v>
      </c>
      <c r="O638" s="14" t="str">
        <f>IF(SUMIF(T638:U638,"&lt;0")&lt;&gt;0,SUMIF(T638:U638,"&lt;0")*(-1)," ")</f>
        <v xml:space="preserve"> </v>
      </c>
      <c r="P638" s="15">
        <f>AB638+AD638+AF638+AH638+AJ638+AL638+AN638+AP638+AR638+AT638+AV638+AX638+AZ638+BB638+BD638+BF638+BH638+BJ638+BL638+BN638+BP638+BR638+BT638+BV638+BX638+BZ638+CB638+CD638+CF638+CH638+CJ638+CL638+CN638+CP638+CR638+CT638+CV638+CX638+CZ638+DB638+DD638+DF638+DH638+DJ638+DL638+DN638+DP638+DR638+DT638+DV638+DX638+DZ638+EB638+ED638+EF638+EH638+EJ638+EL638+EN638+EP638+ER638+ET638+EV638+EX638+EZ638+FB638+FD638+FF638+FH638+FJ638+FL638+FN638+FP638+FR638+FT638+FV638+FX638+FZ638+GB638+GD638+GF638</f>
        <v>0</v>
      </c>
      <c r="Q638" s="99">
        <f>P638-GO638</f>
        <v>0</v>
      </c>
      <c r="R638" s="102">
        <f>ROUNDUP(COUNTIF(T638:U638,"&gt; 0")/2,0)</f>
        <v>0</v>
      </c>
      <c r="S638" s="17" t="str">
        <f>IF(R638=0,"-",IF(R638-X638&gt;8,M638/(8+X638),M638/R638))</f>
        <v>-</v>
      </c>
      <c r="T638" s="102" t="str">
        <f>IFERROR(VLOOKUP(D638,'Ласт турнир'!A$2:C$129,2,FALSE),"")</f>
        <v/>
      </c>
      <c r="U638" s="14">
        <f>IFERROR(VLOOKUP(D638,'Ласт турнир'!A$2:C$129,3,FALSE),0)</f>
        <v>0</v>
      </c>
      <c r="V638" s="176"/>
      <c r="W638" s="177" t="str">
        <f>IF(GP638=0," ",IF(GP638-V638=0," ",GP638-V638))</f>
        <v xml:space="preserve"> </v>
      </c>
      <c r="X638" s="178"/>
    </row>
    <row r="639" spans="3:24" x14ac:dyDescent="0.25">
      <c r="C639" s="168">
        <f>C638+1</f>
        <v>558</v>
      </c>
      <c r="D639" s="3" t="s">
        <v>380</v>
      </c>
      <c r="E639" s="7">
        <v>3</v>
      </c>
      <c r="F639" s="26" t="s">
        <v>807</v>
      </c>
      <c r="G639" s="29" t="str">
        <f>TEXT(E639,"0,0") &amp; F639</f>
        <v>3,0</v>
      </c>
      <c r="H639" s="2">
        <f>IF(M639&gt;0,1,0)</f>
        <v>0</v>
      </c>
      <c r="I639" s="2">
        <f>IF(F639="",E639,E639+0.1)</f>
        <v>3</v>
      </c>
      <c r="J639" s="19"/>
      <c r="K639" s="18" t="str">
        <f>IF(M639 &gt; 0, K638+1, "n/a")</f>
        <v>n/a</v>
      </c>
      <c r="L639" s="11" t="str">
        <f t="shared" si="6"/>
        <v xml:space="preserve"> </v>
      </c>
      <c r="M639" s="27">
        <f>U639</f>
        <v>0</v>
      </c>
      <c r="N639" s="13">
        <f>M639-X639</f>
        <v>0</v>
      </c>
      <c r="O639" s="14" t="str">
        <f>IF(SUMIF(T639:U639,"&lt;0")&lt;&gt;0,SUMIF(T639:U639,"&lt;0")*(-1)," ")</f>
        <v xml:space="preserve"> </v>
      </c>
      <c r="P639" s="15">
        <f>AB639+AD639+AF639+AH639+AJ639+AL639+AN639+AP639+AR639+AT639+AV639+AX639+AZ639+BB639+BD639+BF639+BH639+BJ639+BL639+BN639+BP639+BR639+BT639+BV639+BX639+BZ639+CB639+CD639+CF639+CH639+CJ639+CL639+CN639+CP639+CR639+CT639+CV639+CX639+CZ639+DB639+DD639+DF639+DH639+DJ639+DL639+DN639+DP639+DR639+DT639+DV639+DX639+DZ639+EB639+ED639+EF639+EH639+EJ639+EL639+EN639+EP639+ER639+ET639+EV639+EX639+EZ639+FB639+FD639+FF639+FH639+FJ639+FL639+FN639+FP639+FR639+FT639+FV639+FX639+FZ639+GB639+GD639+GF639</f>
        <v>0</v>
      </c>
      <c r="Q639" s="99">
        <f>P639-GO639</f>
        <v>0</v>
      </c>
      <c r="R639" s="102">
        <f>ROUNDUP(COUNTIF(T639:U639,"&gt; 0")/2,0)</f>
        <v>0</v>
      </c>
      <c r="S639" s="17" t="str">
        <f>IF(R639=0,"-",IF(R639-X639&gt;8,M639/(8+X639),M639/R639))</f>
        <v>-</v>
      </c>
      <c r="T639" s="102" t="str">
        <f>IFERROR(VLOOKUP(D639,'Ласт турнир'!A$2:C$129,2,FALSE),"")</f>
        <v/>
      </c>
      <c r="U639" s="14">
        <f>IFERROR(VLOOKUP(D639,'Ласт турнир'!A$2:C$129,3,FALSE),0)</f>
        <v>0</v>
      </c>
      <c r="V639" s="176"/>
      <c r="W639" s="177" t="str">
        <f>IF(GP639=0," ",IF(GP639-V639=0," ",GP639-V639))</f>
        <v xml:space="preserve"> </v>
      </c>
      <c r="X639" s="178"/>
    </row>
    <row r="640" spans="3:24" x14ac:dyDescent="0.25">
      <c r="C640" s="168">
        <f>C639+1</f>
        <v>559</v>
      </c>
      <c r="D640" s="3" t="s">
        <v>472</v>
      </c>
      <c r="E640" s="7">
        <v>3</v>
      </c>
      <c r="F640" s="26" t="s">
        <v>807</v>
      </c>
      <c r="G640" s="29" t="str">
        <f>TEXT(E640,"0,0") &amp; F640</f>
        <v>3,0</v>
      </c>
      <c r="H640" s="2">
        <f>IF(M640&gt;0,1,0)</f>
        <v>0</v>
      </c>
      <c r="I640" s="2">
        <f>IF(F640="",E640,E640+0.1)</f>
        <v>3</v>
      </c>
      <c r="J640" s="19"/>
      <c r="K640" s="18" t="str">
        <f>IF(M640 &gt; 0, K639+1, "n/a")</f>
        <v>n/a</v>
      </c>
      <c r="L640" s="11" t="str">
        <f t="shared" si="6"/>
        <v xml:space="preserve"> </v>
      </c>
      <c r="M640" s="27">
        <f>U640</f>
        <v>0</v>
      </c>
      <c r="N640" s="13">
        <f>M640-X640</f>
        <v>0</v>
      </c>
      <c r="O640" s="14" t="str">
        <f>IF(SUMIF(T640:U640,"&lt;0")&lt;&gt;0,SUMIF(T640:U640,"&lt;0")*(-1)," ")</f>
        <v xml:space="preserve"> </v>
      </c>
      <c r="P640" s="15">
        <f>AB640+AD640+AF640+AH640+AJ640+AL640+AN640+AP640+AR640+AT640+AV640+AX640+AZ640+BB640+BD640+BF640+BH640+BJ640+BL640+BN640+BP640+BR640+BT640+BV640+BX640+BZ640+CB640+CD640+CF640+CH640+CJ640+CL640+CN640+CP640+CR640+CT640+CV640+CX640+CZ640+DB640+DD640+DF640+DH640+DJ640+DL640+DN640+DP640+DR640+DT640+DV640+DX640+DZ640+EB640+ED640+EF640+EH640+EJ640+EL640+EN640+EP640+ER640+ET640+EV640+EX640+EZ640+FB640+FD640+FF640+FH640+FJ640+FL640+FN640+FP640+FR640+FT640+FV640+FX640+FZ640+GB640+GD640+GF640</f>
        <v>0</v>
      </c>
      <c r="Q640" s="99">
        <f>P640-GO640</f>
        <v>0</v>
      </c>
      <c r="R640" s="102">
        <f>ROUNDUP(COUNTIF(T640:U640,"&gt; 0")/2,0)</f>
        <v>0</v>
      </c>
      <c r="S640" s="17" t="str">
        <f>IF(R640=0,"-",IF(R640-X640&gt;8,M640/(8+X640),M640/R640))</f>
        <v>-</v>
      </c>
      <c r="T640" s="102" t="str">
        <f>IFERROR(VLOOKUP(D640,'Ласт турнир'!A$2:C$129,2,FALSE),"")</f>
        <v/>
      </c>
      <c r="U640" s="14">
        <f>IFERROR(VLOOKUP(D640,'Ласт турнир'!A$2:C$129,3,FALSE),0)</f>
        <v>0</v>
      </c>
      <c r="V640" s="176"/>
      <c r="W640" s="177" t="str">
        <f>IF(GP640=0," ",IF(GP640-V640=0," ",GP640-V640))</f>
        <v xml:space="preserve"> </v>
      </c>
      <c r="X640" s="178"/>
    </row>
    <row r="641" spans="3:24" x14ac:dyDescent="0.25">
      <c r="C641" s="168">
        <f>C640+1</f>
        <v>560</v>
      </c>
      <c r="D641" s="3" t="s">
        <v>659</v>
      </c>
      <c r="E641" s="7">
        <v>3</v>
      </c>
      <c r="F641" s="26" t="s">
        <v>807</v>
      </c>
      <c r="G641" s="29" t="str">
        <f>TEXT(E641,"0,0") &amp; F641</f>
        <v>3,0</v>
      </c>
      <c r="H641" s="2">
        <f>IF(M641&gt;0,1,0)</f>
        <v>0</v>
      </c>
      <c r="I641" s="2">
        <f>IF(F641="",E641,E641+0.1)</f>
        <v>3</v>
      </c>
      <c r="J641" s="19"/>
      <c r="K641" s="18" t="str">
        <f>IF(M641 &gt; 0, K640+1, "n/a")</f>
        <v>n/a</v>
      </c>
      <c r="L641" s="11" t="str">
        <f t="shared" si="6"/>
        <v xml:space="preserve"> </v>
      </c>
      <c r="M641" s="27">
        <f>U641</f>
        <v>0</v>
      </c>
      <c r="N641" s="13">
        <f>M641-X641</f>
        <v>0</v>
      </c>
      <c r="O641" s="14" t="str">
        <f>IF(SUMIF(T641:U641,"&lt;0")&lt;&gt;0,SUMIF(T641:U641,"&lt;0")*(-1)," ")</f>
        <v xml:space="preserve"> </v>
      </c>
      <c r="P641" s="15">
        <f>AB641+AD641+AF641+AH641+AJ641+AL641+AN641+AP641+AR641+AT641+AV641+AX641+AZ641+BB641+BD641+BF641+BH641+BJ641+BL641+BN641+BP641+BR641+BT641+BV641+BX641+BZ641+CB641+CD641+CF641+CH641+CJ641+CL641+CN641+CP641+CR641+CT641+CV641+CX641+CZ641+DB641+DD641+DF641+DH641+DJ641+DL641+DN641+DP641+DR641+DT641+DV641+DX641+DZ641+EB641+ED641+EF641+EH641+EJ641+EL641+EN641+EP641+ER641+ET641+EV641+EX641+EZ641+FB641+FD641+FF641+FH641+FJ641+FL641+FN641+FP641+FR641+FT641+FV641+FX641+FZ641+GB641+GD641+GF641</f>
        <v>0</v>
      </c>
      <c r="Q641" s="99">
        <f>P641-GO641</f>
        <v>0</v>
      </c>
      <c r="R641" s="102">
        <f>ROUNDUP(COUNTIF(T641:U641,"&gt; 0")/2,0)</f>
        <v>0</v>
      </c>
      <c r="S641" s="17" t="str">
        <f>IF(R641=0,"-",IF(R641-X641&gt;8,M641/(8+X641),M641/R641))</f>
        <v>-</v>
      </c>
      <c r="T641" s="102" t="str">
        <f>IFERROR(VLOOKUP(D641,'Ласт турнир'!A$2:C$129,2,FALSE),"")</f>
        <v/>
      </c>
      <c r="U641" s="14">
        <f>IFERROR(VLOOKUP(D641,'Ласт турнир'!A$2:C$129,3,FALSE),0)</f>
        <v>0</v>
      </c>
      <c r="V641" s="176"/>
      <c r="W641" s="177" t="str">
        <f>IF(GP641=0," ",IF(GP641-V641=0," ",GP641-V641))</f>
        <v xml:space="preserve"> </v>
      </c>
      <c r="X641" s="178"/>
    </row>
    <row r="642" spans="3:24" x14ac:dyDescent="0.25">
      <c r="C642" s="168">
        <f>C641+1</f>
        <v>561</v>
      </c>
      <c r="D642" s="3" t="s">
        <v>660</v>
      </c>
      <c r="E642" s="7">
        <v>3</v>
      </c>
      <c r="F642" s="26" t="s">
        <v>807</v>
      </c>
      <c r="G642" s="29" t="str">
        <f>TEXT(E642,"0,0") &amp; F642</f>
        <v>3,0</v>
      </c>
      <c r="H642" s="2">
        <f>IF(M642&gt;0,1,0)</f>
        <v>0</v>
      </c>
      <c r="I642" s="2">
        <f>IF(F642="",E642,E642+0.1)</f>
        <v>3</v>
      </c>
      <c r="J642" s="19"/>
      <c r="K642" s="18" t="str">
        <f>IF(M642 &gt; 0, K641+1, "n/a")</f>
        <v>n/a</v>
      </c>
      <c r="L642" s="11" t="str">
        <f t="shared" si="6"/>
        <v xml:space="preserve"> </v>
      </c>
      <c r="M642" s="27">
        <f>U642</f>
        <v>0</v>
      </c>
      <c r="N642" s="13">
        <f>M642-X642</f>
        <v>0</v>
      </c>
      <c r="O642" s="14" t="str">
        <f>IF(SUMIF(T642:U642,"&lt;0")&lt;&gt;0,SUMIF(T642:U642,"&lt;0")*(-1)," ")</f>
        <v xml:space="preserve"> </v>
      </c>
      <c r="P642" s="15">
        <f>AB642+AD642+AF642+AH642+AJ642+AL642+AN642+AP642+AR642+AT642+AV642+AX642+AZ642+BB642+BD642+BF642+BH642+BJ642+BL642+BN642+BP642+BR642+BT642+BV642+BX642+BZ642+CB642+CD642+CF642+CH642+CJ642+CL642+CN642+CP642+CR642+CT642+CV642+CX642+CZ642+DB642+DD642+DF642+DH642+DJ642+DL642+DN642+DP642+DR642+DT642+DV642+DX642+DZ642+EB642+ED642+EF642+EH642+EJ642+EL642+EN642+EP642+ER642+ET642+EV642+EX642+EZ642+FB642+FD642+FF642+FH642+FJ642+FL642+FN642+FP642+FR642+FT642+FV642+FX642+FZ642+GB642+GD642+GF642</f>
        <v>0</v>
      </c>
      <c r="Q642" s="99">
        <f>P642-GO642</f>
        <v>0</v>
      </c>
      <c r="R642" s="102">
        <f>ROUNDUP(COUNTIF(T642:U642,"&gt; 0")/2,0)</f>
        <v>0</v>
      </c>
      <c r="S642" s="17" t="str">
        <f>IF(R642=0,"-",IF(R642-X642&gt;8,M642/(8+X642),M642/R642))</f>
        <v>-</v>
      </c>
      <c r="T642" s="102" t="str">
        <f>IFERROR(VLOOKUP(D642,'Ласт турнир'!A$2:C$129,2,FALSE),"")</f>
        <v/>
      </c>
      <c r="U642" s="14">
        <f>IFERROR(VLOOKUP(D642,'Ласт турнир'!A$2:C$129,3,FALSE),0)</f>
        <v>0</v>
      </c>
      <c r="V642" s="176"/>
      <c r="W642" s="177" t="str">
        <f>IF(GP642=0," ",IF(GP642-V642=0," ",GP642-V642))</f>
        <v xml:space="preserve"> </v>
      </c>
      <c r="X642" s="178"/>
    </row>
    <row r="643" spans="3:24" x14ac:dyDescent="0.25">
      <c r="C643" s="168">
        <f>C642+1</f>
        <v>562</v>
      </c>
      <c r="D643" s="3" t="s">
        <v>437</v>
      </c>
      <c r="E643" s="7">
        <v>3</v>
      </c>
      <c r="F643" s="26" t="s">
        <v>807</v>
      </c>
      <c r="G643" s="29" t="str">
        <f>TEXT(E643,"0,0") &amp; F643</f>
        <v>3,0</v>
      </c>
      <c r="H643" s="2">
        <f>IF(M643&gt;0,1,0)</f>
        <v>0</v>
      </c>
      <c r="I643" s="2">
        <f>IF(F643="",E643,E643+0.1)</f>
        <v>3</v>
      </c>
      <c r="J643" s="19"/>
      <c r="K643" s="18" t="str">
        <f>IF(M643 &gt; 0, K642+1, "n/a")</f>
        <v>n/a</v>
      </c>
      <c r="L643" s="11" t="str">
        <f t="shared" si="6"/>
        <v xml:space="preserve"> </v>
      </c>
      <c r="M643" s="27">
        <f>U643</f>
        <v>0</v>
      </c>
      <c r="N643" s="13">
        <f>M643-X643</f>
        <v>0</v>
      </c>
      <c r="O643" s="14" t="str">
        <f>IF(SUMIF(T643:U643,"&lt;0")&lt;&gt;0,SUMIF(T643:U643,"&lt;0")*(-1)," ")</f>
        <v xml:space="preserve"> </v>
      </c>
      <c r="P643" s="15">
        <f>AB643+AD643+AF643+AH643+AJ643+AL643+AN643+AP643+AR643+AT643+AV643+AX643+AZ643+BB643+BD643+BF643+BH643+BJ643+BL643+BN643+BP643+BR643+BT643+BV643+BX643+BZ643+CB643+CD643+CF643+CH643+CJ643+CL643+CN643+CP643+CR643+CT643+CV643+CX643+CZ643+DB643+DD643+DF643+DH643+DJ643+DL643+DN643+DP643+DR643+DT643+DV643+DX643+DZ643+EB643+ED643+EF643+EH643+EJ643+EL643+EN643+EP643+ER643+ET643+EV643+EX643+EZ643+FB643+FD643+FF643+FH643+FJ643+FL643+FN643+FP643+FR643+FT643+FV643+FX643+FZ643+GB643+GD643+GF643</f>
        <v>0</v>
      </c>
      <c r="Q643" s="99">
        <f>P643-GO643</f>
        <v>0</v>
      </c>
      <c r="R643" s="102">
        <f>ROUNDUP(COUNTIF(T643:U643,"&gt; 0")/2,0)</f>
        <v>0</v>
      </c>
      <c r="S643" s="17" t="str">
        <f>IF(R643=0,"-",IF(R643-X643&gt;8,M643/(8+X643),M643/R643))</f>
        <v>-</v>
      </c>
      <c r="T643" s="102" t="str">
        <f>IFERROR(VLOOKUP(D643,'Ласт турнир'!A$2:C$129,2,FALSE),"")</f>
        <v/>
      </c>
      <c r="U643" s="14">
        <f>IFERROR(VLOOKUP(D643,'Ласт турнир'!A$2:C$129,3,FALSE),0)</f>
        <v>0</v>
      </c>
      <c r="V643" s="176"/>
      <c r="W643" s="177" t="str">
        <f>IF(GP643=0," ",IF(GP643-V643=0," ",GP643-V643))</f>
        <v xml:space="preserve"> </v>
      </c>
      <c r="X643" s="178"/>
    </row>
    <row r="644" spans="3:24" x14ac:dyDescent="0.25">
      <c r="C644" s="168">
        <f>C643+1</f>
        <v>563</v>
      </c>
      <c r="D644" s="3" t="s">
        <v>661</v>
      </c>
      <c r="E644" s="7">
        <v>3</v>
      </c>
      <c r="F644" s="26" t="s">
        <v>807</v>
      </c>
      <c r="G644" s="29" t="str">
        <f>TEXT(E644,"0,0") &amp; F644</f>
        <v>3,0</v>
      </c>
      <c r="H644" s="2">
        <f>IF(M644&gt;0,1,0)</f>
        <v>0</v>
      </c>
      <c r="I644" s="2">
        <f>IF(F644="",E644,E644+0.1)</f>
        <v>3</v>
      </c>
      <c r="J644" s="19"/>
      <c r="K644" s="18" t="str">
        <f>IF(M644 &gt; 0, K643+1, "n/a")</f>
        <v>n/a</v>
      </c>
      <c r="L644" s="11" t="str">
        <f t="shared" si="6"/>
        <v xml:space="preserve"> </v>
      </c>
      <c r="M644" s="27">
        <f>U644</f>
        <v>0</v>
      </c>
      <c r="N644" s="13">
        <f>M644-X644</f>
        <v>0</v>
      </c>
      <c r="O644" s="14" t="str">
        <f>IF(SUMIF(T644:U644,"&lt;0")&lt;&gt;0,SUMIF(T644:U644,"&lt;0")*(-1)," ")</f>
        <v xml:space="preserve"> </v>
      </c>
      <c r="P644" s="15">
        <f>AB644+AD644+AF644+AH644+AJ644+AL644+AN644+AP644+AR644+AT644+AV644+AX644+AZ644+BB644+BD644+BF644+BH644+BJ644+BL644+BN644+BP644+BR644+BT644+BV644+BX644+BZ644+CB644+CD644+CF644+CH644+CJ644+CL644+CN644+CP644+CR644+CT644+CV644+CX644+CZ644+DB644+DD644+DF644+DH644+DJ644+DL644+DN644+DP644+DR644+DT644+DV644+DX644+DZ644+EB644+ED644+EF644+EH644+EJ644+EL644+EN644+EP644+ER644+ET644+EV644+EX644+EZ644+FB644+FD644+FF644+FH644+FJ644+FL644+FN644+FP644+FR644+FT644+FV644+FX644+FZ644+GB644+GD644+GF644</f>
        <v>0</v>
      </c>
      <c r="Q644" s="99">
        <f>P644-GO644</f>
        <v>0</v>
      </c>
      <c r="R644" s="102">
        <f>ROUNDUP(COUNTIF(T644:U644,"&gt; 0")/2,0)</f>
        <v>0</v>
      </c>
      <c r="S644" s="17" t="str">
        <f>IF(R644=0,"-",IF(R644-X644&gt;8,M644/(8+X644),M644/R644))</f>
        <v>-</v>
      </c>
      <c r="T644" s="102" t="str">
        <f>IFERROR(VLOOKUP(D644,'Ласт турнир'!A$2:C$129,2,FALSE),"")</f>
        <v/>
      </c>
      <c r="U644" s="14">
        <f>IFERROR(VLOOKUP(D644,'Ласт турнир'!A$2:C$129,3,FALSE),0)</f>
        <v>0</v>
      </c>
      <c r="V644" s="176"/>
      <c r="W644" s="177" t="str">
        <f>IF(GP644=0," ",IF(GP644-V644=0," ",GP644-V644))</f>
        <v xml:space="preserve"> </v>
      </c>
      <c r="X644" s="178"/>
    </row>
    <row r="645" spans="3:24" x14ac:dyDescent="0.25">
      <c r="C645" s="168">
        <f>C644+1</f>
        <v>564</v>
      </c>
      <c r="D645" s="3" t="s">
        <v>351</v>
      </c>
      <c r="E645" s="7">
        <v>3</v>
      </c>
      <c r="F645" s="26" t="s">
        <v>807</v>
      </c>
      <c r="G645" s="29" t="str">
        <f>TEXT(E645,"0,0") &amp; F645</f>
        <v>3,0</v>
      </c>
      <c r="H645" s="2">
        <f>IF(M645&gt;0,1,0)</f>
        <v>0</v>
      </c>
      <c r="I645" s="2">
        <f>IF(F645="",E645,E645+0.1)</f>
        <v>3</v>
      </c>
      <c r="J645" s="19"/>
      <c r="K645" s="18" t="str">
        <f>IF(M645 &gt; 0, K644+1, "n/a")</f>
        <v>n/a</v>
      </c>
      <c r="L645" s="11" t="str">
        <f t="shared" si="6"/>
        <v xml:space="preserve"> </v>
      </c>
      <c r="M645" s="27">
        <f>U645</f>
        <v>0</v>
      </c>
      <c r="N645" s="13">
        <f>M645-X645</f>
        <v>0</v>
      </c>
      <c r="O645" s="14" t="str">
        <f>IF(SUMIF(T645:U645,"&lt;0")&lt;&gt;0,SUMIF(T645:U645,"&lt;0")*(-1)," ")</f>
        <v xml:space="preserve"> </v>
      </c>
      <c r="P645" s="15">
        <f>AB645+AD645+AF645+AH645+AJ645+AL645+AN645+AP645+AR645+AT645+AV645+AX645+AZ645+BB645+BD645+BF645+BH645+BJ645+BL645+BN645+BP645+BR645+BT645+BV645+BX645+BZ645+CB645+CD645+CF645+CH645+CJ645+CL645+CN645+CP645+CR645+CT645+CV645+CX645+CZ645+DB645+DD645+DF645+DH645+DJ645+DL645+DN645+DP645+DR645+DT645+DV645+DX645+DZ645+EB645+ED645+EF645+EH645+EJ645+EL645+EN645+EP645+ER645+ET645+EV645+EX645+EZ645+FB645+FD645+FF645+FH645+FJ645+FL645+FN645+FP645+FR645+FT645+FV645+FX645+FZ645+GB645+GD645+GF645</f>
        <v>0</v>
      </c>
      <c r="Q645" s="99">
        <f>P645-GO645</f>
        <v>0</v>
      </c>
      <c r="R645" s="102">
        <f>ROUNDUP(COUNTIF(T645:U645,"&gt; 0")/2,0)</f>
        <v>0</v>
      </c>
      <c r="S645" s="17" t="str">
        <f>IF(R645=0,"-",IF(R645-X645&gt;8,M645/(8+X645),M645/R645))</f>
        <v>-</v>
      </c>
      <c r="T645" s="102" t="str">
        <f>IFERROR(VLOOKUP(D645,'Ласт турнир'!A$2:C$129,2,FALSE),"")</f>
        <v/>
      </c>
      <c r="U645" s="14">
        <f>IFERROR(VLOOKUP(D645,'Ласт турнир'!A$2:C$129,3,FALSE),0)</f>
        <v>0</v>
      </c>
      <c r="V645" s="176"/>
      <c r="W645" s="177" t="str">
        <f>IF(GP645=0," ",IF(GP645-V645=0," ",GP645-V645))</f>
        <v xml:space="preserve"> </v>
      </c>
      <c r="X645" s="178"/>
    </row>
    <row r="646" spans="3:24" x14ac:dyDescent="0.25">
      <c r="C646" s="168">
        <f>C645+1</f>
        <v>565</v>
      </c>
      <c r="D646" s="3" t="s">
        <v>486</v>
      </c>
      <c r="E646" s="7">
        <v>3</v>
      </c>
      <c r="F646" s="26" t="s">
        <v>807</v>
      </c>
      <c r="G646" s="29" t="str">
        <f>TEXT(E646,"0,0") &amp; F646</f>
        <v>3,0</v>
      </c>
      <c r="H646" s="2">
        <f>IF(M646&gt;0,1,0)</f>
        <v>0</v>
      </c>
      <c r="I646" s="2">
        <f>IF(F646="",E646,E646+0.1)</f>
        <v>3</v>
      </c>
      <c r="J646" s="19"/>
      <c r="K646" s="18" t="str">
        <f>IF(M646 &gt; 0, K645+1, "n/a")</f>
        <v>n/a</v>
      </c>
      <c r="L646" s="11" t="str">
        <f t="shared" si="6"/>
        <v xml:space="preserve"> </v>
      </c>
      <c r="M646" s="27">
        <f>U646</f>
        <v>0</v>
      </c>
      <c r="N646" s="13">
        <f>M646-X646</f>
        <v>0</v>
      </c>
      <c r="O646" s="14" t="str">
        <f>IF(SUMIF(T646:U646,"&lt;0")&lt;&gt;0,SUMIF(T646:U646,"&lt;0")*(-1)," ")</f>
        <v xml:space="preserve"> </v>
      </c>
      <c r="P646" s="15">
        <f>AB646+AD646+AF646+AH646+AJ646+AL646+AN646+AP646+AR646+AT646+AV646+AX646+AZ646+BB646+BD646+BF646+BH646+BJ646+BL646+BN646+BP646+BR646+BT646+BV646+BX646+BZ646+CB646+CD646+CF646+CH646+CJ646+CL646+CN646+CP646+CR646+CT646+CV646+CX646+CZ646+DB646+DD646+DF646+DH646+DJ646+DL646+DN646+DP646+DR646+DT646+DV646+DX646+DZ646+EB646+ED646+EF646+EH646+EJ646+EL646+EN646+EP646+ER646+ET646+EV646+EX646+EZ646+FB646+FD646+FF646+FH646+FJ646+FL646+FN646+FP646+FR646+FT646+FV646+FX646+FZ646+GB646+GD646+GF646</f>
        <v>0</v>
      </c>
      <c r="Q646" s="99">
        <f>P646-GO646</f>
        <v>0</v>
      </c>
      <c r="R646" s="102">
        <f>ROUNDUP(COUNTIF(T646:U646,"&gt; 0")/2,0)</f>
        <v>0</v>
      </c>
      <c r="S646" s="17" t="str">
        <f>IF(R646=0,"-",IF(R646-X646&gt;8,M646/(8+X646),M646/R646))</f>
        <v>-</v>
      </c>
      <c r="T646" s="102" t="str">
        <f>IFERROR(VLOOKUP(D646,'Ласт турнир'!A$2:C$129,2,FALSE),"")</f>
        <v/>
      </c>
      <c r="U646" s="14">
        <f>IFERROR(VLOOKUP(D646,'Ласт турнир'!A$2:C$129,3,FALSE),0)</f>
        <v>0</v>
      </c>
      <c r="V646" s="176"/>
      <c r="W646" s="177" t="str">
        <f>IF(GP646=0," ",IF(GP646-V646=0," ",GP646-V646))</f>
        <v xml:space="preserve"> </v>
      </c>
      <c r="X646" s="178"/>
    </row>
    <row r="647" spans="3:24" x14ac:dyDescent="0.25">
      <c r="C647" s="168">
        <f>C646+1</f>
        <v>566</v>
      </c>
      <c r="D647" s="3" t="s">
        <v>408</v>
      </c>
      <c r="E647" s="7">
        <v>3</v>
      </c>
      <c r="F647" s="26" t="s">
        <v>807</v>
      </c>
      <c r="G647" s="29" t="str">
        <f>TEXT(E647,"0,0") &amp; F647</f>
        <v>3,0</v>
      </c>
      <c r="H647" s="2">
        <f>IF(M647&gt;0,1,0)</f>
        <v>0</v>
      </c>
      <c r="I647" s="2">
        <f>IF(F647="",E647,E647+0.1)</f>
        <v>3</v>
      </c>
      <c r="J647" s="19"/>
      <c r="K647" s="18" t="str">
        <f>IF(M647 &gt; 0, K646+1, "n/a")</f>
        <v>n/a</v>
      </c>
      <c r="L647" s="11" t="str">
        <f t="shared" si="6"/>
        <v xml:space="preserve"> </v>
      </c>
      <c r="M647" s="27">
        <f>U647</f>
        <v>0</v>
      </c>
      <c r="N647" s="13">
        <f>M647-X647</f>
        <v>0</v>
      </c>
      <c r="O647" s="14" t="str">
        <f>IF(SUMIF(T647:U647,"&lt;0")&lt;&gt;0,SUMIF(T647:U647,"&lt;0")*(-1)," ")</f>
        <v xml:space="preserve"> </v>
      </c>
      <c r="P647" s="15">
        <f>AB647+AD647+AF647+AH647+AJ647+AL647+AN647+AP647+AR647+AT647+AV647+AX647+AZ647+BB647+BD647+BF647+BH647+BJ647+BL647+BN647+BP647+BR647+BT647+BV647+BX647+BZ647+CB647+CD647+CF647+CH647+CJ647+CL647+CN647+CP647+CR647+CT647+CV647+CX647+CZ647+DB647+DD647+DF647+DH647+DJ647+DL647+DN647+DP647+DR647+DT647+DV647+DX647+DZ647+EB647+ED647+EF647+EH647+EJ647+EL647+EN647+EP647+ER647+ET647+EV647+EX647+EZ647+FB647+FD647+FF647+FH647+FJ647+FL647+FN647+FP647+FR647+FT647+FV647+FX647+FZ647+GB647+GD647+GF647</f>
        <v>0</v>
      </c>
      <c r="Q647" s="99">
        <f>P647-GO647</f>
        <v>0</v>
      </c>
      <c r="R647" s="102">
        <f>ROUNDUP(COUNTIF(T647:U647,"&gt; 0")/2,0)</f>
        <v>0</v>
      </c>
      <c r="S647" s="17" t="str">
        <f>IF(R647=0,"-",IF(R647-X647&gt;8,M647/(8+X647),M647/R647))</f>
        <v>-</v>
      </c>
      <c r="T647" s="102" t="str">
        <f>IFERROR(VLOOKUP(D647,'Ласт турнир'!A$2:C$129,2,FALSE),"")</f>
        <v/>
      </c>
      <c r="U647" s="14">
        <f>IFERROR(VLOOKUP(D647,'Ласт турнир'!A$2:C$129,3,FALSE),0)</f>
        <v>0</v>
      </c>
      <c r="V647" s="176"/>
      <c r="W647" s="177" t="str">
        <f>IF(GP647=0," ",IF(GP647-V647=0," ",GP647-V647))</f>
        <v xml:space="preserve"> </v>
      </c>
      <c r="X647" s="178"/>
    </row>
    <row r="648" spans="3:24" x14ac:dyDescent="0.25">
      <c r="C648" s="168">
        <f>C647+1</f>
        <v>567</v>
      </c>
      <c r="D648" s="3" t="s">
        <v>502</v>
      </c>
      <c r="E648" s="7">
        <v>3</v>
      </c>
      <c r="F648" s="26" t="s">
        <v>807</v>
      </c>
      <c r="G648" s="29" t="str">
        <f>TEXT(E648,"0,0") &amp; F648</f>
        <v>3,0</v>
      </c>
      <c r="H648" s="2">
        <f>IF(M648&gt;0,1,0)</f>
        <v>0</v>
      </c>
      <c r="I648" s="2">
        <f>IF(F648="",E648,E648+0.1)</f>
        <v>3</v>
      </c>
      <c r="J648" s="19"/>
      <c r="K648" s="18" t="str">
        <f>IF(M648 &gt; 0, K647+1, "n/a")</f>
        <v>n/a</v>
      </c>
      <c r="L648" s="11" t="str">
        <f t="shared" si="6"/>
        <v xml:space="preserve"> </v>
      </c>
      <c r="M648" s="27">
        <f>U648</f>
        <v>0</v>
      </c>
      <c r="N648" s="13">
        <f>M648-X648</f>
        <v>0</v>
      </c>
      <c r="O648" s="14" t="str">
        <f>IF(SUMIF(T648:U648,"&lt;0")&lt;&gt;0,SUMIF(T648:U648,"&lt;0")*(-1)," ")</f>
        <v xml:space="preserve"> </v>
      </c>
      <c r="P648" s="15">
        <f>AB648+AD648+AF648+AH648+AJ648+AL648+AN648+AP648+AR648+AT648+AV648+AX648+AZ648+BB648+BD648+BF648+BH648+BJ648+BL648+BN648+BP648+BR648+BT648+BV648+BX648+BZ648+CB648+CD648+CF648+CH648+CJ648+CL648+CN648+CP648+CR648+CT648+CV648+CX648+CZ648+DB648+DD648+DF648+DH648+DJ648+DL648+DN648+DP648+DR648+DT648+DV648+DX648+DZ648+EB648+ED648+EF648+EH648+EJ648+EL648+EN648+EP648+ER648+ET648+EV648+EX648+EZ648+FB648+FD648+FF648+FH648+FJ648+FL648+FN648+FP648+FR648+FT648+FV648+FX648+FZ648+GB648+GD648+GF648</f>
        <v>0</v>
      </c>
      <c r="Q648" s="99">
        <f>P648-GO648</f>
        <v>0</v>
      </c>
      <c r="R648" s="102">
        <f>ROUNDUP(COUNTIF(T648:U648,"&gt; 0")/2,0)</f>
        <v>0</v>
      </c>
      <c r="S648" s="17" t="str">
        <f>IF(R648=0,"-",IF(R648-X648&gt;8,M648/(8+X648),M648/R648))</f>
        <v>-</v>
      </c>
      <c r="T648" s="102" t="str">
        <f>IFERROR(VLOOKUP(D648,'Ласт турнир'!A$2:C$129,2,FALSE),"")</f>
        <v/>
      </c>
      <c r="U648" s="14">
        <f>IFERROR(VLOOKUP(D648,'Ласт турнир'!A$2:C$129,3,FALSE),0)</f>
        <v>0</v>
      </c>
      <c r="V648" s="176"/>
      <c r="W648" s="177" t="str">
        <f>IF(GP648=0," ",IF(GP648-V648=0," ",GP648-V648))</f>
        <v xml:space="preserve"> </v>
      </c>
      <c r="X648" s="178"/>
    </row>
    <row r="649" spans="3:24" x14ac:dyDescent="0.25">
      <c r="C649" s="168">
        <f>C648+1</f>
        <v>568</v>
      </c>
      <c r="D649" s="3" t="s">
        <v>479</v>
      </c>
      <c r="E649" s="7">
        <v>3</v>
      </c>
      <c r="F649" s="26" t="s">
        <v>807</v>
      </c>
      <c r="G649" s="29" t="str">
        <f>TEXT(E649,"0,0") &amp; F649</f>
        <v>3,0</v>
      </c>
      <c r="H649" s="2">
        <f>IF(M649&gt;0,1,0)</f>
        <v>0</v>
      </c>
      <c r="I649" s="2">
        <f>IF(F649="",E649,E649+0.1)</f>
        <v>3</v>
      </c>
      <c r="J649" s="19"/>
      <c r="K649" s="18" t="str">
        <f>IF(M649 &gt; 0, K648+1, "n/a")</f>
        <v>n/a</v>
      </c>
      <c r="L649" s="11" t="str">
        <f t="shared" si="6"/>
        <v xml:space="preserve"> </v>
      </c>
      <c r="M649" s="27">
        <f>U649</f>
        <v>0</v>
      </c>
      <c r="N649" s="13">
        <f>M649-X649</f>
        <v>0</v>
      </c>
      <c r="O649" s="14" t="str">
        <f>IF(SUMIF(T649:U649,"&lt;0")&lt;&gt;0,SUMIF(T649:U649,"&lt;0")*(-1)," ")</f>
        <v xml:space="preserve"> </v>
      </c>
      <c r="P649" s="15">
        <f>AB649+AD649+AF649+AH649+AJ649+AL649+AN649+AP649+AR649+AT649+AV649+AX649+AZ649+BB649+BD649+BF649+BH649+BJ649+BL649+BN649+BP649+BR649+BT649+BV649+BX649+BZ649+CB649+CD649+CF649+CH649+CJ649+CL649+CN649+CP649+CR649+CT649+CV649+CX649+CZ649+DB649+DD649+DF649+DH649+DJ649+DL649+DN649+DP649+DR649+DT649+DV649+DX649+DZ649+EB649+ED649+EF649+EH649+EJ649+EL649+EN649+EP649+ER649+ET649+EV649+EX649+EZ649+FB649+FD649+FF649+FH649+FJ649+FL649+FN649+FP649+FR649+FT649+FV649+FX649+FZ649+GB649+GD649+GF649</f>
        <v>0</v>
      </c>
      <c r="Q649" s="99">
        <f>P649-GO649</f>
        <v>0</v>
      </c>
      <c r="R649" s="102">
        <f>ROUNDUP(COUNTIF(T649:U649,"&gt; 0")/2,0)</f>
        <v>0</v>
      </c>
      <c r="S649" s="17" t="str">
        <f>IF(R649=0,"-",IF(R649-X649&gt;8,M649/(8+X649),M649/R649))</f>
        <v>-</v>
      </c>
      <c r="T649" s="102" t="str">
        <f>IFERROR(VLOOKUP(D649,'Ласт турнир'!A$2:C$129,2,FALSE),"")</f>
        <v/>
      </c>
      <c r="U649" s="14">
        <f>IFERROR(VLOOKUP(D649,'Ласт турнир'!A$2:C$129,3,FALSE),0)</f>
        <v>0</v>
      </c>
      <c r="V649" s="176"/>
      <c r="W649" s="177" t="str">
        <f>IF(GP649=0," ",IF(GP649-V649=0," ",GP649-V649))</f>
        <v xml:space="preserve"> </v>
      </c>
      <c r="X649" s="178"/>
    </row>
    <row r="650" spans="3:24" x14ac:dyDescent="0.25">
      <c r="C650" s="168">
        <f>C649+1</f>
        <v>569</v>
      </c>
      <c r="D650" s="3" t="s">
        <v>662</v>
      </c>
      <c r="E650" s="7">
        <v>3</v>
      </c>
      <c r="F650" s="26" t="s">
        <v>807</v>
      </c>
      <c r="G650" s="29" t="str">
        <f>TEXT(E650,"0,0") &amp; F650</f>
        <v>3,0</v>
      </c>
      <c r="H650" s="2">
        <f>IF(M650&gt;0,1,0)</f>
        <v>0</v>
      </c>
      <c r="I650" s="2">
        <f>IF(F650="",E650,E650+0.1)</f>
        <v>3</v>
      </c>
      <c r="J650" s="19"/>
      <c r="K650" s="18" t="str">
        <f>IF(M650 &gt; 0, K649+1, "n/a")</f>
        <v>n/a</v>
      </c>
      <c r="L650" s="11" t="str">
        <f t="shared" si="6"/>
        <v xml:space="preserve"> </v>
      </c>
      <c r="M650" s="27">
        <f>U650</f>
        <v>0</v>
      </c>
      <c r="N650" s="13">
        <f>M650-X650</f>
        <v>0</v>
      </c>
      <c r="O650" s="14" t="str">
        <f>IF(SUMIF(T650:U650,"&lt;0")&lt;&gt;0,SUMIF(T650:U650,"&lt;0")*(-1)," ")</f>
        <v xml:space="preserve"> </v>
      </c>
      <c r="P650" s="15">
        <f>AB650+AD650+AF650+AH650+AJ650+AL650+AN650+AP650+AR650+AT650+AV650+AX650+AZ650+BB650+BD650+BF650+BH650+BJ650+BL650+BN650+BP650+BR650+BT650+BV650+BX650+BZ650+CB650+CD650+CF650+CH650+CJ650+CL650+CN650+CP650+CR650+CT650+CV650+CX650+CZ650+DB650+DD650+DF650+DH650+DJ650+DL650+DN650+DP650+DR650+DT650+DV650+DX650+DZ650+EB650+ED650+EF650+EH650+EJ650+EL650+EN650+EP650+ER650+ET650+EV650+EX650+EZ650+FB650+FD650+FF650+FH650+FJ650+FL650+FN650+FP650+FR650+FT650+FV650+FX650+FZ650+GB650+GD650+GF650</f>
        <v>0</v>
      </c>
      <c r="Q650" s="99">
        <f>P650-GO650</f>
        <v>0</v>
      </c>
      <c r="R650" s="102">
        <f>ROUNDUP(COUNTIF(T650:U650,"&gt; 0")/2,0)</f>
        <v>0</v>
      </c>
      <c r="S650" s="17" t="str">
        <f>IF(R650=0,"-",IF(R650-X650&gt;8,M650/(8+X650),M650/R650))</f>
        <v>-</v>
      </c>
      <c r="T650" s="102" t="str">
        <f>IFERROR(VLOOKUP(D650,'Ласт турнир'!A$2:C$129,2,FALSE),"")</f>
        <v/>
      </c>
      <c r="U650" s="14">
        <f>IFERROR(VLOOKUP(D650,'Ласт турнир'!A$2:C$129,3,FALSE),0)</f>
        <v>0</v>
      </c>
      <c r="V650" s="176"/>
      <c r="W650" s="177" t="str">
        <f>IF(GP650=0," ",IF(GP650-V650=0," ",GP650-V650))</f>
        <v xml:space="preserve"> </v>
      </c>
      <c r="X650" s="178"/>
    </row>
    <row r="651" spans="3:24" x14ac:dyDescent="0.25">
      <c r="C651" s="168">
        <f>C650+1</f>
        <v>570</v>
      </c>
      <c r="D651" s="3" t="s">
        <v>663</v>
      </c>
      <c r="E651" s="7">
        <v>3</v>
      </c>
      <c r="F651" s="26" t="s">
        <v>807</v>
      </c>
      <c r="G651" s="29" t="str">
        <f>TEXT(E651,"0,0") &amp; F651</f>
        <v>3,0</v>
      </c>
      <c r="H651" s="2">
        <f>IF(M651&gt;0,1,0)</f>
        <v>0</v>
      </c>
      <c r="I651" s="2">
        <f>IF(F651="",E651,E651+0.1)</f>
        <v>3</v>
      </c>
      <c r="J651" s="19"/>
      <c r="K651" s="18" t="str">
        <f>IF(M651 &gt; 0, K650+1, "n/a")</f>
        <v>n/a</v>
      </c>
      <c r="L651" s="11" t="str">
        <f t="shared" ref="L651:L714" si="7">IF(V651=0," ",IF(V651-K651=0," ",V651-K651))</f>
        <v xml:space="preserve"> </v>
      </c>
      <c r="M651" s="27">
        <f>U651</f>
        <v>0</v>
      </c>
      <c r="N651" s="13">
        <f>M651-X651</f>
        <v>0</v>
      </c>
      <c r="O651" s="14" t="str">
        <f>IF(SUMIF(T651:U651,"&lt;0")&lt;&gt;0,SUMIF(T651:U651,"&lt;0")*(-1)," ")</f>
        <v xml:space="preserve"> </v>
      </c>
      <c r="P651" s="15">
        <f>AB651+AD651+AF651+AH651+AJ651+AL651+AN651+AP651+AR651+AT651+AV651+AX651+AZ651+BB651+BD651+BF651+BH651+BJ651+BL651+BN651+BP651+BR651+BT651+BV651+BX651+BZ651+CB651+CD651+CF651+CH651+CJ651+CL651+CN651+CP651+CR651+CT651+CV651+CX651+CZ651+DB651+DD651+DF651+DH651+DJ651+DL651+DN651+DP651+DR651+DT651+DV651+DX651+DZ651+EB651+ED651+EF651+EH651+EJ651+EL651+EN651+EP651+ER651+ET651+EV651+EX651+EZ651+FB651+FD651+FF651+FH651+FJ651+FL651+FN651+FP651+FR651+FT651+FV651+FX651+FZ651+GB651+GD651+GF651</f>
        <v>0</v>
      </c>
      <c r="Q651" s="99">
        <f>P651-GO651</f>
        <v>0</v>
      </c>
      <c r="R651" s="102">
        <f>ROUNDUP(COUNTIF(T651:U651,"&gt; 0")/2,0)</f>
        <v>0</v>
      </c>
      <c r="S651" s="17" t="str">
        <f>IF(R651=0,"-",IF(R651-X651&gt;8,M651/(8+X651),M651/R651))</f>
        <v>-</v>
      </c>
      <c r="T651" s="102" t="str">
        <f>IFERROR(VLOOKUP(D651,'Ласт турнир'!A$2:C$129,2,FALSE),"")</f>
        <v/>
      </c>
      <c r="U651" s="14">
        <f>IFERROR(VLOOKUP(D651,'Ласт турнир'!A$2:C$129,3,FALSE),0)</f>
        <v>0</v>
      </c>
      <c r="V651" s="176"/>
      <c r="W651" s="177" t="str">
        <f>IF(GP651=0," ",IF(GP651-V651=0," ",GP651-V651))</f>
        <v xml:space="preserve"> </v>
      </c>
      <c r="X651" s="178"/>
    </row>
    <row r="652" spans="3:24" x14ac:dyDescent="0.25">
      <c r="C652" s="168">
        <f>C651+1</f>
        <v>571</v>
      </c>
      <c r="D652" s="3" t="s">
        <v>477</v>
      </c>
      <c r="E652" s="7">
        <v>3</v>
      </c>
      <c r="F652" s="26" t="s">
        <v>807</v>
      </c>
      <c r="G652" s="29" t="str">
        <f>TEXT(E652,"0,0") &amp; F652</f>
        <v>3,0</v>
      </c>
      <c r="H652" s="2">
        <f>IF(M652&gt;0,1,0)</f>
        <v>0</v>
      </c>
      <c r="I652" s="2">
        <f>IF(F652="",E652,E652+0.1)</f>
        <v>3</v>
      </c>
      <c r="J652" s="19"/>
      <c r="K652" s="18" t="str">
        <f>IF(M652 &gt; 0, K651+1, "n/a")</f>
        <v>n/a</v>
      </c>
      <c r="L652" s="11" t="str">
        <f t="shared" si="7"/>
        <v xml:space="preserve"> </v>
      </c>
      <c r="M652" s="27">
        <f>U652</f>
        <v>0</v>
      </c>
      <c r="N652" s="13">
        <f>M652-X652</f>
        <v>0</v>
      </c>
      <c r="O652" s="14" t="str">
        <f>IF(SUMIF(T652:U652,"&lt;0")&lt;&gt;0,SUMIF(T652:U652,"&lt;0")*(-1)," ")</f>
        <v xml:space="preserve"> </v>
      </c>
      <c r="P652" s="15">
        <f>AB652+AD652+AF652+AH652+AJ652+AL652+AN652+AP652+AR652+AT652+AV652+AX652+AZ652+BB652+BD652+BF652+BH652+BJ652+BL652+BN652+BP652+BR652+BT652+BV652+BX652+BZ652+CB652+CD652+CF652+CH652+CJ652+CL652+CN652+CP652+CR652+CT652+CV652+CX652+CZ652+DB652+DD652+DF652+DH652+DJ652+DL652+DN652+DP652+DR652+DT652+DV652+DX652+DZ652+EB652+ED652+EF652+EH652+EJ652+EL652+EN652+EP652+ER652+ET652+EV652+EX652+EZ652+FB652+FD652+FF652+FH652+FJ652+FL652+FN652+FP652+FR652+FT652+FV652+FX652+FZ652+GB652+GD652+GF652</f>
        <v>0</v>
      </c>
      <c r="Q652" s="99">
        <f>P652-GO652</f>
        <v>0</v>
      </c>
      <c r="R652" s="102">
        <f>ROUNDUP(COUNTIF(T652:U652,"&gt; 0")/2,0)</f>
        <v>0</v>
      </c>
      <c r="S652" s="17" t="str">
        <f>IF(R652=0,"-",IF(R652-X652&gt;8,M652/(8+X652),M652/R652))</f>
        <v>-</v>
      </c>
      <c r="T652" s="102" t="str">
        <f>IFERROR(VLOOKUP(D652,'Ласт турнир'!A$2:C$129,2,FALSE),"")</f>
        <v/>
      </c>
      <c r="U652" s="14">
        <f>IFERROR(VLOOKUP(D652,'Ласт турнир'!A$2:C$129,3,FALSE),0)</f>
        <v>0</v>
      </c>
      <c r="V652" s="176"/>
      <c r="W652" s="177" t="str">
        <f>IF(GP652=0," ",IF(GP652-V652=0," ",GP652-V652))</f>
        <v xml:space="preserve"> </v>
      </c>
      <c r="X652" s="178"/>
    </row>
    <row r="653" spans="3:24" x14ac:dyDescent="0.25">
      <c r="C653" s="168">
        <f>C652+1</f>
        <v>572</v>
      </c>
      <c r="D653" s="3" t="s">
        <v>381</v>
      </c>
      <c r="E653" s="7">
        <v>3</v>
      </c>
      <c r="F653" s="26" t="s">
        <v>807</v>
      </c>
      <c r="G653" s="29" t="str">
        <f>TEXT(E653,"0,0") &amp; F653</f>
        <v>3,0</v>
      </c>
      <c r="H653" s="2">
        <f>IF(M653&gt;0,1,0)</f>
        <v>0</v>
      </c>
      <c r="I653" s="2">
        <f>IF(F653="",E653,E653+0.1)</f>
        <v>3</v>
      </c>
      <c r="J653" s="19"/>
      <c r="K653" s="18" t="str">
        <f>IF(M653 &gt; 0, K652+1, "n/a")</f>
        <v>n/a</v>
      </c>
      <c r="L653" s="11" t="str">
        <f t="shared" si="7"/>
        <v xml:space="preserve"> </v>
      </c>
      <c r="M653" s="27">
        <f>U653</f>
        <v>0</v>
      </c>
      <c r="N653" s="13">
        <f>M653-X653</f>
        <v>0</v>
      </c>
      <c r="O653" s="14" t="str">
        <f>IF(SUMIF(T653:U653,"&lt;0")&lt;&gt;0,SUMIF(T653:U653,"&lt;0")*(-1)," ")</f>
        <v xml:space="preserve"> </v>
      </c>
      <c r="P653" s="15">
        <f>AB653+AD653+AF653+AH653+AJ653+AL653+AN653+AP653+AR653+AT653+AV653+AX653+AZ653+BB653+BD653+BF653+BH653+BJ653+BL653+BN653+BP653+BR653+BT653+BV653+BX653+BZ653+CB653+CD653+CF653+CH653+CJ653+CL653+CN653+CP653+CR653+CT653+CV653+CX653+CZ653+DB653+DD653+DF653+DH653+DJ653+DL653+DN653+DP653+DR653+DT653+DV653+DX653+DZ653+EB653+ED653+EF653+EH653+EJ653+EL653+EN653+EP653+ER653+ET653+EV653+EX653+EZ653+FB653+FD653+FF653+FH653+FJ653+FL653+FN653+FP653+FR653+FT653+FV653+FX653+FZ653+GB653+GD653+GF653</f>
        <v>0</v>
      </c>
      <c r="Q653" s="99">
        <f>P653-GO653</f>
        <v>0</v>
      </c>
      <c r="R653" s="102">
        <f>ROUNDUP(COUNTIF(T653:U653,"&gt; 0")/2,0)</f>
        <v>0</v>
      </c>
      <c r="S653" s="17" t="str">
        <f>IF(R653=0,"-",IF(R653-X653&gt;8,M653/(8+X653),M653/R653))</f>
        <v>-</v>
      </c>
      <c r="T653" s="102" t="str">
        <f>IFERROR(VLOOKUP(D653,'Ласт турнир'!A$2:C$129,2,FALSE),"")</f>
        <v/>
      </c>
      <c r="U653" s="14">
        <f>IFERROR(VLOOKUP(D653,'Ласт турнир'!A$2:C$129,3,FALSE),0)</f>
        <v>0</v>
      </c>
      <c r="V653" s="176"/>
      <c r="W653" s="177" t="str">
        <f>IF(GP653=0," ",IF(GP653-V653=0," ",GP653-V653))</f>
        <v xml:space="preserve"> </v>
      </c>
      <c r="X653" s="178"/>
    </row>
    <row r="654" spans="3:24" x14ac:dyDescent="0.25">
      <c r="C654" s="168">
        <f>C653+1</f>
        <v>573</v>
      </c>
      <c r="D654" s="3" t="s">
        <v>664</v>
      </c>
      <c r="E654" s="7">
        <v>3</v>
      </c>
      <c r="F654" s="26" t="s">
        <v>807</v>
      </c>
      <c r="G654" s="29" t="str">
        <f>TEXT(E654,"0,0") &amp; F654</f>
        <v>3,0</v>
      </c>
      <c r="H654" s="2">
        <f>IF(M654&gt;0,1,0)</f>
        <v>0</v>
      </c>
      <c r="I654" s="2">
        <f>IF(F654="",E654,E654+0.1)</f>
        <v>3</v>
      </c>
      <c r="J654" s="19"/>
      <c r="K654" s="18" t="str">
        <f>IF(M654 &gt; 0, K653+1, "n/a")</f>
        <v>n/a</v>
      </c>
      <c r="L654" s="11" t="str">
        <f t="shared" si="7"/>
        <v xml:space="preserve"> </v>
      </c>
      <c r="M654" s="27">
        <f>U654</f>
        <v>0</v>
      </c>
      <c r="N654" s="13">
        <f>M654-X654</f>
        <v>0</v>
      </c>
      <c r="O654" s="14" t="str">
        <f>IF(SUMIF(T654:U654,"&lt;0")&lt;&gt;0,SUMIF(T654:U654,"&lt;0")*(-1)," ")</f>
        <v xml:space="preserve"> </v>
      </c>
      <c r="P654" s="15">
        <f>AB654+AD654+AF654+AH654+AJ654+AL654+AN654+AP654+AR654+AT654+AV654+AX654+AZ654+BB654+BD654+BF654+BH654+BJ654+BL654+BN654+BP654+BR654+BT654+BV654+BX654+BZ654+CB654+CD654+CF654+CH654+CJ654+CL654+CN654+CP654+CR654+CT654+CV654+CX654+CZ654+DB654+DD654+DF654+DH654+DJ654+DL654+DN654+DP654+DR654+DT654+DV654+DX654+DZ654+EB654+ED654+EF654+EH654+EJ654+EL654+EN654+EP654+ER654+ET654+EV654+EX654+EZ654+FB654+FD654+FF654+FH654+FJ654+FL654+FN654+FP654+FR654+FT654+FV654+FX654+FZ654+GB654+GD654+GF654</f>
        <v>0</v>
      </c>
      <c r="Q654" s="99">
        <f>P654-GO654</f>
        <v>0</v>
      </c>
      <c r="R654" s="102">
        <f>ROUNDUP(COUNTIF(T654:U654,"&gt; 0")/2,0)</f>
        <v>0</v>
      </c>
      <c r="S654" s="17" t="str">
        <f>IF(R654=0,"-",IF(R654-X654&gt;8,M654/(8+X654),M654/R654))</f>
        <v>-</v>
      </c>
      <c r="T654" s="102" t="str">
        <f>IFERROR(VLOOKUP(D654,'Ласт турнир'!A$2:C$129,2,FALSE),"")</f>
        <v/>
      </c>
      <c r="U654" s="14">
        <f>IFERROR(VLOOKUP(D654,'Ласт турнир'!A$2:C$129,3,FALSE),0)</f>
        <v>0</v>
      </c>
      <c r="V654" s="176"/>
      <c r="W654" s="177" t="str">
        <f>IF(GP654=0," ",IF(GP654-V654=0," ",GP654-V654))</f>
        <v xml:space="preserve"> </v>
      </c>
      <c r="X654" s="178"/>
    </row>
    <row r="655" spans="3:24" x14ac:dyDescent="0.25">
      <c r="C655" s="168">
        <f>C654+1</f>
        <v>574</v>
      </c>
      <c r="D655" s="3" t="s">
        <v>665</v>
      </c>
      <c r="E655" s="7">
        <v>3</v>
      </c>
      <c r="F655" s="26" t="s">
        <v>807</v>
      </c>
      <c r="G655" s="29" t="str">
        <f>TEXT(E655,"0,0") &amp; F655</f>
        <v>3,0</v>
      </c>
      <c r="H655" s="2">
        <f>IF(M655&gt;0,1,0)</f>
        <v>0</v>
      </c>
      <c r="I655" s="2">
        <f>IF(F655="",E655,E655+0.1)</f>
        <v>3</v>
      </c>
      <c r="J655" s="19"/>
      <c r="K655" s="18" t="str">
        <f>IF(M655 &gt; 0, K654+1, "n/a")</f>
        <v>n/a</v>
      </c>
      <c r="L655" s="11" t="str">
        <f t="shared" si="7"/>
        <v xml:space="preserve"> </v>
      </c>
      <c r="M655" s="27">
        <f>U655</f>
        <v>0</v>
      </c>
      <c r="N655" s="13">
        <f>M655-X655</f>
        <v>0</v>
      </c>
      <c r="O655" s="14" t="str">
        <f>IF(SUMIF(T655:U655,"&lt;0")&lt;&gt;0,SUMIF(T655:U655,"&lt;0")*(-1)," ")</f>
        <v xml:space="preserve"> </v>
      </c>
      <c r="P655" s="15">
        <f>AB655+AD655+AF655+AH655+AJ655+AL655+AN655+AP655+AR655+AT655+AV655+AX655+AZ655+BB655+BD655+BF655+BH655+BJ655+BL655+BN655+BP655+BR655+BT655+BV655+BX655+BZ655+CB655+CD655+CF655+CH655+CJ655+CL655+CN655+CP655+CR655+CT655+CV655+CX655+CZ655+DB655+DD655+DF655+DH655+DJ655+DL655+DN655+DP655+DR655+DT655+DV655+DX655+DZ655+EB655+ED655+EF655+EH655+EJ655+EL655+EN655+EP655+ER655+ET655+EV655+EX655+EZ655+FB655+FD655+FF655+FH655+FJ655+FL655+FN655+FP655+FR655+FT655+FV655+FX655+FZ655+GB655+GD655+GF655</f>
        <v>0</v>
      </c>
      <c r="Q655" s="99">
        <f>P655-GO655</f>
        <v>0</v>
      </c>
      <c r="R655" s="102">
        <f>ROUNDUP(COUNTIF(T655:U655,"&gt; 0")/2,0)</f>
        <v>0</v>
      </c>
      <c r="S655" s="17" t="str">
        <f>IF(R655=0,"-",IF(R655-X655&gt;8,M655/(8+X655),M655/R655))</f>
        <v>-</v>
      </c>
      <c r="T655" s="102" t="str">
        <f>IFERROR(VLOOKUP(D655,'Ласт турнир'!A$2:C$129,2,FALSE),"")</f>
        <v/>
      </c>
      <c r="U655" s="14">
        <f>IFERROR(VLOOKUP(D655,'Ласт турнир'!A$2:C$129,3,FALSE),0)</f>
        <v>0</v>
      </c>
      <c r="V655" s="176"/>
      <c r="W655" s="177" t="str">
        <f>IF(GP655=0," ",IF(GP655-V655=0," ",GP655-V655))</f>
        <v xml:space="preserve"> </v>
      </c>
      <c r="X655" s="178"/>
    </row>
    <row r="656" spans="3:24" x14ac:dyDescent="0.25">
      <c r="C656" s="168">
        <f>C655+1</f>
        <v>575</v>
      </c>
      <c r="D656" s="3" t="s">
        <v>666</v>
      </c>
      <c r="E656" s="7">
        <v>3</v>
      </c>
      <c r="F656" s="26" t="s">
        <v>807</v>
      </c>
      <c r="G656" s="29" t="str">
        <f>TEXT(E656,"0,0") &amp; F656</f>
        <v>3,0</v>
      </c>
      <c r="H656" s="2">
        <f>IF(M656&gt;0,1,0)</f>
        <v>0</v>
      </c>
      <c r="I656" s="2">
        <f>IF(F656="",E656,E656+0.1)</f>
        <v>3</v>
      </c>
      <c r="J656" s="19"/>
      <c r="K656" s="18" t="str">
        <f>IF(M656 &gt; 0, K655+1, "n/a")</f>
        <v>n/a</v>
      </c>
      <c r="L656" s="11" t="str">
        <f t="shared" si="7"/>
        <v xml:space="preserve"> </v>
      </c>
      <c r="M656" s="27">
        <f>U656</f>
        <v>0</v>
      </c>
      <c r="N656" s="13">
        <f>M656-X656</f>
        <v>0</v>
      </c>
      <c r="O656" s="14" t="str">
        <f>IF(SUMIF(T656:U656,"&lt;0")&lt;&gt;0,SUMIF(T656:U656,"&lt;0")*(-1)," ")</f>
        <v xml:space="preserve"> </v>
      </c>
      <c r="P656" s="15">
        <f>AB656+AD656+AF656+AH656+AJ656+AL656+AN656+AP656+AR656+AT656+AV656+AX656+AZ656+BB656+BD656+BF656+BH656+BJ656+BL656+BN656+BP656+BR656+BT656+BV656+BX656+BZ656+CB656+CD656+CF656+CH656+CJ656+CL656+CN656+CP656+CR656+CT656+CV656+CX656+CZ656+DB656+DD656+DF656+DH656+DJ656+DL656+DN656+DP656+DR656+DT656+DV656+DX656+DZ656+EB656+ED656+EF656+EH656+EJ656+EL656+EN656+EP656+ER656+ET656+EV656+EX656+EZ656+FB656+FD656+FF656+FH656+FJ656+FL656+FN656+FP656+FR656+FT656+FV656+FX656+FZ656+GB656+GD656+GF656</f>
        <v>0</v>
      </c>
      <c r="Q656" s="99">
        <f>P656-GO656</f>
        <v>0</v>
      </c>
      <c r="R656" s="102">
        <f>ROUNDUP(COUNTIF(T656:U656,"&gt; 0")/2,0)</f>
        <v>0</v>
      </c>
      <c r="S656" s="17" t="str">
        <f>IF(R656=0,"-",IF(R656-X656&gt;8,M656/(8+X656),M656/R656))</f>
        <v>-</v>
      </c>
      <c r="T656" s="102" t="str">
        <f>IFERROR(VLOOKUP(D656,'Ласт турнир'!A$2:C$129,2,FALSE),"")</f>
        <v/>
      </c>
      <c r="U656" s="14">
        <f>IFERROR(VLOOKUP(D656,'Ласт турнир'!A$2:C$129,3,FALSE),0)</f>
        <v>0</v>
      </c>
      <c r="V656" s="176"/>
      <c r="W656" s="177" t="str">
        <f>IF(GP656=0," ",IF(GP656-V656=0," ",GP656-V656))</f>
        <v xml:space="preserve"> </v>
      </c>
      <c r="X656" s="178"/>
    </row>
    <row r="657" spans="3:24" x14ac:dyDescent="0.25">
      <c r="C657" s="168">
        <f>C656+1</f>
        <v>576</v>
      </c>
      <c r="D657" s="3" t="s">
        <v>667</v>
      </c>
      <c r="E657" s="7">
        <v>3</v>
      </c>
      <c r="F657" s="26" t="s">
        <v>807</v>
      </c>
      <c r="G657" s="29" t="str">
        <f>TEXT(E657,"0,0") &amp; F657</f>
        <v>3,0</v>
      </c>
      <c r="H657" s="2">
        <f>IF(M657&gt;0,1,0)</f>
        <v>0</v>
      </c>
      <c r="I657" s="2">
        <f>IF(F657="",E657,E657+0.1)</f>
        <v>3</v>
      </c>
      <c r="J657" s="19"/>
      <c r="K657" s="18" t="str">
        <f>IF(M657 &gt; 0, K656+1, "n/a")</f>
        <v>n/a</v>
      </c>
      <c r="L657" s="11" t="str">
        <f t="shared" si="7"/>
        <v xml:space="preserve"> </v>
      </c>
      <c r="M657" s="27">
        <f>U657</f>
        <v>0</v>
      </c>
      <c r="N657" s="13">
        <f>M657-X657</f>
        <v>0</v>
      </c>
      <c r="O657" s="14" t="str">
        <f>IF(SUMIF(T657:U657,"&lt;0")&lt;&gt;0,SUMIF(T657:U657,"&lt;0")*(-1)," ")</f>
        <v xml:space="preserve"> </v>
      </c>
      <c r="P657" s="15">
        <f>AB657+AD657+AF657+AH657+AJ657+AL657+AN657+AP657+AR657+AT657+AV657+AX657+AZ657+BB657+BD657+BF657+BH657+BJ657+BL657+BN657+BP657+BR657+BT657+BV657+BX657+BZ657+CB657+CD657+CF657+CH657+CJ657+CL657+CN657+CP657+CR657+CT657+CV657+CX657+CZ657+DB657+DD657+DF657+DH657+DJ657+DL657+DN657+DP657+DR657+DT657+DV657+DX657+DZ657+EB657+ED657+EF657+EH657+EJ657+EL657+EN657+EP657+ER657+ET657+EV657+EX657+EZ657+FB657+FD657+FF657+FH657+FJ657+FL657+FN657+FP657+FR657+FT657+FV657+FX657+FZ657+GB657+GD657+GF657</f>
        <v>0</v>
      </c>
      <c r="Q657" s="99">
        <f>P657-GO657</f>
        <v>0</v>
      </c>
      <c r="R657" s="102">
        <f>ROUNDUP(COUNTIF(T657:U657,"&gt; 0")/2,0)</f>
        <v>0</v>
      </c>
      <c r="S657" s="17" t="str">
        <f>IF(R657=0,"-",IF(R657-X657&gt;8,M657/(8+X657),M657/R657))</f>
        <v>-</v>
      </c>
      <c r="T657" s="102" t="str">
        <f>IFERROR(VLOOKUP(D657,'Ласт турнир'!A$2:C$129,2,FALSE),"")</f>
        <v/>
      </c>
      <c r="U657" s="14">
        <f>IFERROR(VLOOKUP(D657,'Ласт турнир'!A$2:C$129,3,FALSE),0)</f>
        <v>0</v>
      </c>
      <c r="V657" s="176"/>
      <c r="W657" s="177" t="str">
        <f>IF(GP657=0," ",IF(GP657-V657=0," ",GP657-V657))</f>
        <v xml:space="preserve"> </v>
      </c>
      <c r="X657" s="178"/>
    </row>
    <row r="658" spans="3:24" x14ac:dyDescent="0.25">
      <c r="C658" s="168">
        <f>C657+1</f>
        <v>577</v>
      </c>
      <c r="D658" s="3" t="s">
        <v>341</v>
      </c>
      <c r="E658" s="7">
        <v>3</v>
      </c>
      <c r="F658" s="26" t="s">
        <v>807</v>
      </c>
      <c r="G658" s="29" t="str">
        <f>TEXT(E658,"0,0") &amp; F658</f>
        <v>3,0</v>
      </c>
      <c r="H658" s="2">
        <f>IF(M658&gt;0,1,0)</f>
        <v>0</v>
      </c>
      <c r="I658" s="2">
        <f>IF(F658="",E658,E658+0.1)</f>
        <v>3</v>
      </c>
      <c r="J658" s="19"/>
      <c r="K658" s="18" t="str">
        <f>IF(M658 &gt; 0, K657+1, "n/a")</f>
        <v>n/a</v>
      </c>
      <c r="L658" s="11" t="str">
        <f t="shared" si="7"/>
        <v xml:space="preserve"> </v>
      </c>
      <c r="M658" s="27">
        <f>U658</f>
        <v>0</v>
      </c>
      <c r="N658" s="13">
        <f>M658-X658</f>
        <v>0</v>
      </c>
      <c r="O658" s="14" t="str">
        <f>IF(SUMIF(T658:U658,"&lt;0")&lt;&gt;0,SUMIF(T658:U658,"&lt;0")*(-1)," ")</f>
        <v xml:space="preserve"> </v>
      </c>
      <c r="P658" s="15">
        <f>AB658+AD658+AF658+AH658+AJ658+AL658+AN658+AP658+AR658+AT658+AV658+AX658+AZ658+BB658+BD658+BF658+BH658+BJ658+BL658+BN658+BP658+BR658+BT658+BV658+BX658+BZ658+CB658+CD658+CF658+CH658+CJ658+CL658+CN658+CP658+CR658+CT658+CV658+CX658+CZ658+DB658+DD658+DF658+DH658+DJ658+DL658+DN658+DP658+DR658+DT658+DV658+DX658+DZ658+EB658+ED658+EF658+EH658+EJ658+EL658+EN658+EP658+ER658+ET658+EV658+EX658+EZ658+FB658+FD658+FF658+FH658+FJ658+FL658+FN658+FP658+FR658+FT658+FV658+FX658+FZ658+GB658+GD658+GF658</f>
        <v>0</v>
      </c>
      <c r="Q658" s="99">
        <f>P658-GO658</f>
        <v>0</v>
      </c>
      <c r="R658" s="102">
        <f>ROUNDUP(COUNTIF(T658:U658,"&gt; 0")/2,0)</f>
        <v>0</v>
      </c>
      <c r="S658" s="17" t="str">
        <f>IF(R658=0,"-",IF(R658-X658&gt;8,M658/(8+X658),M658/R658))</f>
        <v>-</v>
      </c>
      <c r="T658" s="102" t="str">
        <f>IFERROR(VLOOKUP(D658,'Ласт турнир'!A$2:C$129,2,FALSE),"")</f>
        <v/>
      </c>
      <c r="U658" s="14">
        <f>IFERROR(VLOOKUP(D658,'Ласт турнир'!A$2:C$129,3,FALSE),0)</f>
        <v>0</v>
      </c>
      <c r="V658" s="176"/>
      <c r="W658" s="177" t="str">
        <f>IF(GP658=0," ",IF(GP658-V658=0," ",GP658-V658))</f>
        <v xml:space="preserve"> </v>
      </c>
      <c r="X658" s="178"/>
    </row>
    <row r="659" spans="3:24" x14ac:dyDescent="0.25">
      <c r="C659" s="168">
        <f>C658+1</f>
        <v>578</v>
      </c>
      <c r="D659" s="3" t="s">
        <v>668</v>
      </c>
      <c r="E659" s="7">
        <v>3</v>
      </c>
      <c r="F659" s="26" t="s">
        <v>807</v>
      </c>
      <c r="G659" s="29" t="str">
        <f>TEXT(E659,"0,0") &amp; F659</f>
        <v>3,0</v>
      </c>
      <c r="H659" s="2">
        <f>IF(M659&gt;0,1,0)</f>
        <v>0</v>
      </c>
      <c r="I659" s="2">
        <f>IF(F659="",E659,E659+0.1)</f>
        <v>3</v>
      </c>
      <c r="J659" s="19"/>
      <c r="K659" s="18" t="str">
        <f>IF(M659 &gt; 0, K658+1, "n/a")</f>
        <v>n/a</v>
      </c>
      <c r="L659" s="11" t="str">
        <f t="shared" si="7"/>
        <v xml:space="preserve"> </v>
      </c>
      <c r="M659" s="27">
        <f>U659</f>
        <v>0</v>
      </c>
      <c r="N659" s="13">
        <f>M659-X659</f>
        <v>0</v>
      </c>
      <c r="O659" s="14" t="str">
        <f>IF(SUMIF(T659:U659,"&lt;0")&lt;&gt;0,SUMIF(T659:U659,"&lt;0")*(-1)," ")</f>
        <v xml:space="preserve"> </v>
      </c>
      <c r="P659" s="15">
        <f>AB659+AD659+AF659+AH659+AJ659+AL659+AN659+AP659+AR659+AT659+AV659+AX659+AZ659+BB659+BD659+BF659+BH659+BJ659+BL659+BN659+BP659+BR659+BT659+BV659+BX659+BZ659+CB659+CD659+CF659+CH659+CJ659+CL659+CN659+CP659+CR659+CT659+CV659+CX659+CZ659+DB659+DD659+DF659+DH659+DJ659+DL659+DN659+DP659+DR659+DT659+DV659+DX659+DZ659+EB659+ED659+EF659+EH659+EJ659+EL659+EN659+EP659+ER659+ET659+EV659+EX659+EZ659+FB659+FD659+FF659+FH659+FJ659+FL659+FN659+FP659+FR659+FT659+FV659+FX659+FZ659+GB659+GD659+GF659</f>
        <v>0</v>
      </c>
      <c r="Q659" s="99">
        <f>P659-GO659</f>
        <v>0</v>
      </c>
      <c r="R659" s="102">
        <f>ROUNDUP(COUNTIF(T659:U659,"&gt; 0")/2,0)</f>
        <v>0</v>
      </c>
      <c r="S659" s="17" t="str">
        <f>IF(R659=0,"-",IF(R659-X659&gt;8,M659/(8+X659),M659/R659))</f>
        <v>-</v>
      </c>
      <c r="T659" s="102" t="str">
        <f>IFERROR(VLOOKUP(D659,'Ласт турнир'!A$2:C$129,2,FALSE),"")</f>
        <v/>
      </c>
      <c r="U659" s="14">
        <f>IFERROR(VLOOKUP(D659,'Ласт турнир'!A$2:C$129,3,FALSE),0)</f>
        <v>0</v>
      </c>
      <c r="V659" s="176"/>
      <c r="W659" s="177" t="str">
        <f>IF(GP659=0," ",IF(GP659-V659=0," ",GP659-V659))</f>
        <v xml:space="preserve"> </v>
      </c>
      <c r="X659" s="178"/>
    </row>
    <row r="660" spans="3:24" x14ac:dyDescent="0.25">
      <c r="C660" s="168">
        <f>C659+1</f>
        <v>579</v>
      </c>
      <c r="D660" s="3" t="s">
        <v>669</v>
      </c>
      <c r="E660" s="7">
        <v>3</v>
      </c>
      <c r="F660" s="26" t="s">
        <v>807</v>
      </c>
      <c r="G660" s="29" t="str">
        <f>TEXT(E660,"0,0") &amp; F660</f>
        <v>3,0</v>
      </c>
      <c r="H660" s="2">
        <f>IF(M660&gt;0,1,0)</f>
        <v>0</v>
      </c>
      <c r="I660" s="2">
        <f>IF(F660="",E660,E660+0.1)</f>
        <v>3</v>
      </c>
      <c r="J660" s="19"/>
      <c r="K660" s="18" t="str">
        <f>IF(M660 &gt; 0, K659+1, "n/a")</f>
        <v>n/a</v>
      </c>
      <c r="L660" s="11" t="str">
        <f t="shared" si="7"/>
        <v xml:space="preserve"> </v>
      </c>
      <c r="M660" s="27">
        <f>U660</f>
        <v>0</v>
      </c>
      <c r="N660" s="13">
        <f>M660-X660</f>
        <v>0</v>
      </c>
      <c r="O660" s="14" t="str">
        <f>IF(SUMIF(T660:U660,"&lt;0")&lt;&gt;0,SUMIF(T660:U660,"&lt;0")*(-1)," ")</f>
        <v xml:space="preserve"> </v>
      </c>
      <c r="P660" s="15">
        <f>AB660+AD660+AF660+AH660+AJ660+AL660+AN660+AP660+AR660+AT660+AV660+AX660+AZ660+BB660+BD660+BF660+BH660+BJ660+BL660+BN660+BP660+BR660+BT660+BV660+BX660+BZ660+CB660+CD660+CF660+CH660+CJ660+CL660+CN660+CP660+CR660+CT660+CV660+CX660+CZ660+DB660+DD660+DF660+DH660+DJ660+DL660+DN660+DP660+DR660+DT660+DV660+DX660+DZ660+EB660+ED660+EF660+EH660+EJ660+EL660+EN660+EP660+ER660+ET660+EV660+EX660+EZ660+FB660+FD660+FF660+FH660+FJ660+FL660+FN660+FP660+FR660+FT660+FV660+FX660+FZ660+GB660+GD660+GF660</f>
        <v>0</v>
      </c>
      <c r="Q660" s="99">
        <f>P660-GO660</f>
        <v>0</v>
      </c>
      <c r="R660" s="102">
        <f>ROUNDUP(COUNTIF(T660:U660,"&gt; 0")/2,0)</f>
        <v>0</v>
      </c>
      <c r="S660" s="17" t="str">
        <f>IF(R660=0,"-",IF(R660-X660&gt;8,M660/(8+X660),M660/R660))</f>
        <v>-</v>
      </c>
      <c r="T660" s="102" t="str">
        <f>IFERROR(VLOOKUP(D660,'Ласт турнир'!A$2:C$129,2,FALSE),"")</f>
        <v/>
      </c>
      <c r="U660" s="14">
        <f>IFERROR(VLOOKUP(D660,'Ласт турнир'!A$2:C$129,3,FALSE),0)</f>
        <v>0</v>
      </c>
      <c r="V660" s="176"/>
      <c r="W660" s="177" t="str">
        <f>IF(GP660=0," ",IF(GP660-V660=0," ",GP660-V660))</f>
        <v xml:space="preserve"> </v>
      </c>
      <c r="X660" s="178"/>
    </row>
    <row r="661" spans="3:24" x14ac:dyDescent="0.25">
      <c r="C661" s="168">
        <f>C660+1</f>
        <v>580</v>
      </c>
      <c r="D661" s="3" t="s">
        <v>670</v>
      </c>
      <c r="E661" s="7">
        <v>3</v>
      </c>
      <c r="F661" s="26" t="s">
        <v>807</v>
      </c>
      <c r="G661" s="29" t="str">
        <f>TEXT(E661,"0,0") &amp; F661</f>
        <v>3,0</v>
      </c>
      <c r="H661" s="2">
        <f>IF(M661&gt;0,1,0)</f>
        <v>0</v>
      </c>
      <c r="I661" s="2">
        <f>IF(F661="",E661,E661+0.1)</f>
        <v>3</v>
      </c>
      <c r="J661" s="19"/>
      <c r="K661" s="18" t="str">
        <f>IF(M661 &gt; 0, K660+1, "n/a")</f>
        <v>n/a</v>
      </c>
      <c r="L661" s="11" t="str">
        <f t="shared" si="7"/>
        <v xml:space="preserve"> </v>
      </c>
      <c r="M661" s="27">
        <f>U661</f>
        <v>0</v>
      </c>
      <c r="N661" s="13">
        <f>M661-X661</f>
        <v>0</v>
      </c>
      <c r="O661" s="14" t="str">
        <f>IF(SUMIF(T661:U661,"&lt;0")&lt;&gt;0,SUMIF(T661:U661,"&lt;0")*(-1)," ")</f>
        <v xml:space="preserve"> </v>
      </c>
      <c r="P661" s="15">
        <f>AB661+AD661+AF661+AH661+AJ661+AL661+AN661+AP661+AR661+AT661+AV661+AX661+AZ661+BB661+BD661+BF661+BH661+BJ661+BL661+BN661+BP661+BR661+BT661+BV661+BX661+BZ661+CB661+CD661+CF661+CH661+CJ661+CL661+CN661+CP661+CR661+CT661+CV661+CX661+CZ661+DB661+DD661+DF661+DH661+DJ661+DL661+DN661+DP661+DR661+DT661+DV661+DX661+DZ661+EB661+ED661+EF661+EH661+EJ661+EL661+EN661+EP661+ER661+ET661+EV661+EX661+EZ661+FB661+FD661+FF661+FH661+FJ661+FL661+FN661+FP661+FR661+FT661+FV661+FX661+FZ661+GB661+GD661+GF661</f>
        <v>0</v>
      </c>
      <c r="Q661" s="99">
        <f>P661-GO661</f>
        <v>0</v>
      </c>
      <c r="R661" s="102">
        <f>ROUNDUP(COUNTIF(T661:U661,"&gt; 0")/2,0)</f>
        <v>0</v>
      </c>
      <c r="S661" s="17" t="str">
        <f>IF(R661=0,"-",IF(R661-X661&gt;8,M661/(8+X661),M661/R661))</f>
        <v>-</v>
      </c>
      <c r="T661" s="102" t="str">
        <f>IFERROR(VLOOKUP(D661,'Ласт турнир'!A$2:C$129,2,FALSE),"")</f>
        <v/>
      </c>
      <c r="U661" s="14">
        <f>IFERROR(VLOOKUP(D661,'Ласт турнир'!A$2:C$129,3,FALSE),0)</f>
        <v>0</v>
      </c>
      <c r="V661" s="176"/>
      <c r="W661" s="177" t="str">
        <f>IF(GP661=0," ",IF(GP661-V661=0," ",GP661-V661))</f>
        <v xml:space="preserve"> </v>
      </c>
      <c r="X661" s="178"/>
    </row>
    <row r="662" spans="3:24" x14ac:dyDescent="0.25">
      <c r="C662" s="168">
        <f>C661+1</f>
        <v>581</v>
      </c>
      <c r="D662" s="3" t="s">
        <v>671</v>
      </c>
      <c r="E662" s="7">
        <v>3</v>
      </c>
      <c r="F662" s="26" t="s">
        <v>807</v>
      </c>
      <c r="G662" s="29" t="str">
        <f>TEXT(E662,"0,0") &amp; F662</f>
        <v>3,0</v>
      </c>
      <c r="H662" s="2">
        <f>IF(M662&gt;0,1,0)</f>
        <v>0</v>
      </c>
      <c r="I662" s="2">
        <f>IF(F662="",E662,E662+0.1)</f>
        <v>3</v>
      </c>
      <c r="J662" s="19"/>
      <c r="K662" s="18" t="str">
        <f>IF(M662 &gt; 0, K661+1, "n/a")</f>
        <v>n/a</v>
      </c>
      <c r="L662" s="11" t="str">
        <f t="shared" si="7"/>
        <v xml:space="preserve"> </v>
      </c>
      <c r="M662" s="27">
        <f>U662</f>
        <v>0</v>
      </c>
      <c r="N662" s="13">
        <f>M662-X662</f>
        <v>0</v>
      </c>
      <c r="O662" s="14" t="str">
        <f>IF(SUMIF(T662:U662,"&lt;0")&lt;&gt;0,SUMIF(T662:U662,"&lt;0")*(-1)," ")</f>
        <v xml:space="preserve"> </v>
      </c>
      <c r="P662" s="15">
        <f>AB662+AD662+AF662+AH662+AJ662+AL662+AN662+AP662+AR662+AT662+AV662+AX662+AZ662+BB662+BD662+BF662+BH662+BJ662+BL662+BN662+BP662+BR662+BT662+BV662+BX662+BZ662+CB662+CD662+CF662+CH662+CJ662+CL662+CN662+CP662+CR662+CT662+CV662+CX662+CZ662+DB662+DD662+DF662+DH662+DJ662+DL662+DN662+DP662+DR662+DT662+DV662+DX662+DZ662+EB662+ED662+EF662+EH662+EJ662+EL662+EN662+EP662+ER662+ET662+EV662+EX662+EZ662+FB662+FD662+FF662+FH662+FJ662+FL662+FN662+FP662+FR662+FT662+FV662+FX662+FZ662+GB662+GD662+GF662</f>
        <v>0</v>
      </c>
      <c r="Q662" s="99">
        <f>P662-GO662</f>
        <v>0</v>
      </c>
      <c r="R662" s="102">
        <f>ROUNDUP(COUNTIF(T662:U662,"&gt; 0")/2,0)</f>
        <v>0</v>
      </c>
      <c r="S662" s="17" t="str">
        <f>IF(R662=0,"-",IF(R662-X662&gt;8,M662/(8+X662),M662/R662))</f>
        <v>-</v>
      </c>
      <c r="T662" s="102" t="str">
        <f>IFERROR(VLOOKUP(D662,'Ласт турнир'!A$2:C$129,2,FALSE),"")</f>
        <v/>
      </c>
      <c r="U662" s="14">
        <f>IFERROR(VLOOKUP(D662,'Ласт турнир'!A$2:C$129,3,FALSE),0)</f>
        <v>0</v>
      </c>
      <c r="V662" s="176"/>
      <c r="W662" s="177" t="str">
        <f>IF(GP662=0," ",IF(GP662-V662=0," ",GP662-V662))</f>
        <v xml:space="preserve"> </v>
      </c>
      <c r="X662" s="178"/>
    </row>
    <row r="663" spans="3:24" x14ac:dyDescent="0.25">
      <c r="C663" s="168">
        <f>C662+1</f>
        <v>582</v>
      </c>
      <c r="D663" s="3" t="s">
        <v>672</v>
      </c>
      <c r="E663" s="7">
        <v>3</v>
      </c>
      <c r="F663" s="26" t="s">
        <v>807</v>
      </c>
      <c r="G663" s="29" t="str">
        <f>TEXT(E663,"0,0") &amp; F663</f>
        <v>3,0</v>
      </c>
      <c r="H663" s="2">
        <f>IF(M663&gt;0,1,0)</f>
        <v>0</v>
      </c>
      <c r="I663" s="2">
        <f>IF(F663="",E663,E663+0.1)</f>
        <v>3</v>
      </c>
      <c r="J663" s="19"/>
      <c r="K663" s="18" t="str">
        <f>IF(M663 &gt; 0, K662+1, "n/a")</f>
        <v>n/a</v>
      </c>
      <c r="L663" s="11" t="str">
        <f t="shared" si="7"/>
        <v xml:space="preserve"> </v>
      </c>
      <c r="M663" s="27">
        <f>U663</f>
        <v>0</v>
      </c>
      <c r="N663" s="13">
        <f>M663-X663</f>
        <v>0</v>
      </c>
      <c r="O663" s="14" t="str">
        <f>IF(SUMIF(T663:U663,"&lt;0")&lt;&gt;0,SUMIF(T663:U663,"&lt;0")*(-1)," ")</f>
        <v xml:space="preserve"> </v>
      </c>
      <c r="P663" s="15">
        <f>AB663+AD663+AF663+AH663+AJ663+AL663+AN663+AP663+AR663+AT663+AV663+AX663+AZ663+BB663+BD663+BF663+BH663+BJ663+BL663+BN663+BP663+BR663+BT663+BV663+BX663+BZ663+CB663+CD663+CF663+CH663+CJ663+CL663+CN663+CP663+CR663+CT663+CV663+CX663+CZ663+DB663+DD663+DF663+DH663+DJ663+DL663+DN663+DP663+DR663+DT663+DV663+DX663+DZ663+EB663+ED663+EF663+EH663+EJ663+EL663+EN663+EP663+ER663+ET663+EV663+EX663+EZ663+FB663+FD663+FF663+FH663+FJ663+FL663+FN663+FP663+FR663+FT663+FV663+FX663+FZ663+GB663+GD663+GF663</f>
        <v>0</v>
      </c>
      <c r="Q663" s="99">
        <f>P663-GO663</f>
        <v>0</v>
      </c>
      <c r="R663" s="102">
        <f>ROUNDUP(COUNTIF(T663:U663,"&gt; 0")/2,0)</f>
        <v>0</v>
      </c>
      <c r="S663" s="17" t="str">
        <f>IF(R663=0,"-",IF(R663-X663&gt;8,M663/(8+X663),M663/R663))</f>
        <v>-</v>
      </c>
      <c r="T663" s="102" t="str">
        <f>IFERROR(VLOOKUP(D663,'Ласт турнир'!A$2:C$129,2,FALSE),"")</f>
        <v/>
      </c>
      <c r="U663" s="14">
        <f>IFERROR(VLOOKUP(D663,'Ласт турнир'!A$2:C$129,3,FALSE),0)</f>
        <v>0</v>
      </c>
      <c r="V663" s="176"/>
      <c r="W663" s="177" t="str">
        <f>IF(GP663=0," ",IF(GP663-V663=0," ",GP663-V663))</f>
        <v xml:space="preserve"> </v>
      </c>
      <c r="X663" s="178"/>
    </row>
    <row r="664" spans="3:24" x14ac:dyDescent="0.25">
      <c r="C664" s="168">
        <f>C663+1</f>
        <v>583</v>
      </c>
      <c r="D664" s="3" t="s">
        <v>673</v>
      </c>
      <c r="E664" s="7">
        <v>3</v>
      </c>
      <c r="F664" s="26" t="s">
        <v>807</v>
      </c>
      <c r="G664" s="29" t="str">
        <f>TEXT(E664,"0,0") &amp; F664</f>
        <v>3,0</v>
      </c>
      <c r="H664" s="2">
        <f>IF(M664&gt;0,1,0)</f>
        <v>0</v>
      </c>
      <c r="I664" s="2">
        <f>IF(F664="",E664,E664+0.1)</f>
        <v>3</v>
      </c>
      <c r="J664" s="19"/>
      <c r="K664" s="18" t="str">
        <f>IF(M664 &gt; 0, K663+1, "n/a")</f>
        <v>n/a</v>
      </c>
      <c r="L664" s="11" t="str">
        <f t="shared" si="7"/>
        <v xml:space="preserve"> </v>
      </c>
      <c r="M664" s="27">
        <f>U664</f>
        <v>0</v>
      </c>
      <c r="N664" s="13">
        <f>M664-X664</f>
        <v>0</v>
      </c>
      <c r="O664" s="14" t="str">
        <f>IF(SUMIF(T664:U664,"&lt;0")&lt;&gt;0,SUMIF(T664:U664,"&lt;0")*(-1)," ")</f>
        <v xml:space="preserve"> </v>
      </c>
      <c r="P664" s="15">
        <f>AB664+AD664+AF664+AH664+AJ664+AL664+AN664+AP664+AR664+AT664+AV664+AX664+AZ664+BB664+BD664+BF664+BH664+BJ664+BL664+BN664+BP664+BR664+BT664+BV664+BX664+BZ664+CB664+CD664+CF664+CH664+CJ664+CL664+CN664+CP664+CR664+CT664+CV664+CX664+CZ664+DB664+DD664+DF664+DH664+DJ664+DL664+DN664+DP664+DR664+DT664+DV664+DX664+DZ664+EB664+ED664+EF664+EH664+EJ664+EL664+EN664+EP664+ER664+ET664+EV664+EX664+EZ664+FB664+FD664+FF664+FH664+FJ664+FL664+FN664+FP664+FR664+FT664+FV664+FX664+FZ664+GB664+GD664+GF664</f>
        <v>0</v>
      </c>
      <c r="Q664" s="99">
        <f>P664-GO664</f>
        <v>0</v>
      </c>
      <c r="R664" s="102">
        <f>ROUNDUP(COUNTIF(T664:U664,"&gt; 0")/2,0)</f>
        <v>0</v>
      </c>
      <c r="S664" s="17" t="str">
        <f>IF(R664=0,"-",IF(R664-X664&gt;8,M664/(8+X664),M664/R664))</f>
        <v>-</v>
      </c>
      <c r="T664" s="102" t="str">
        <f>IFERROR(VLOOKUP(D664,'Ласт турнир'!A$2:C$129,2,FALSE),"")</f>
        <v/>
      </c>
      <c r="U664" s="14">
        <f>IFERROR(VLOOKUP(D664,'Ласт турнир'!A$2:C$129,3,FALSE),0)</f>
        <v>0</v>
      </c>
      <c r="V664" s="176"/>
      <c r="W664" s="177" t="str">
        <f>IF(GP664=0," ",IF(GP664-V664=0," ",GP664-V664))</f>
        <v xml:space="preserve"> </v>
      </c>
      <c r="X664" s="178"/>
    </row>
    <row r="665" spans="3:24" x14ac:dyDescent="0.25">
      <c r="C665" s="168">
        <f>C664+1</f>
        <v>584</v>
      </c>
      <c r="D665" s="3" t="s">
        <v>675</v>
      </c>
      <c r="E665" s="7">
        <v>3</v>
      </c>
      <c r="F665" s="26" t="s">
        <v>807</v>
      </c>
      <c r="G665" s="29" t="str">
        <f>TEXT(E665,"0,0") &amp; F665</f>
        <v>3,0</v>
      </c>
      <c r="H665" s="2">
        <f>IF(M665&gt;0,1,0)</f>
        <v>0</v>
      </c>
      <c r="I665" s="2">
        <f>IF(F665="",E665,E665+0.1)</f>
        <v>3</v>
      </c>
      <c r="J665" s="19"/>
      <c r="K665" s="18" t="str">
        <f>IF(M665 &gt; 0, K664+1, "n/a")</f>
        <v>n/a</v>
      </c>
      <c r="L665" s="11" t="str">
        <f t="shared" si="7"/>
        <v xml:space="preserve"> </v>
      </c>
      <c r="M665" s="27">
        <f>U665</f>
        <v>0</v>
      </c>
      <c r="N665" s="13">
        <f>M665-X665</f>
        <v>0</v>
      </c>
      <c r="O665" s="14" t="str">
        <f>IF(SUMIF(T665:U665,"&lt;0")&lt;&gt;0,SUMIF(T665:U665,"&lt;0")*(-1)," ")</f>
        <v xml:space="preserve"> </v>
      </c>
      <c r="P665" s="15">
        <f>AB665+AD665+AF665+AH665+AJ665+AL665+AN665+AP665+AR665+AT665+AV665+AX665+AZ665+BB665+BD665+BF665+BH665+BJ665+BL665+BN665+BP665+BR665+BT665+BV665+BX665+BZ665+CB665+CD665+CF665+CH665+CJ665+CL665+CN665+CP665+CR665+CT665+CV665+CX665+CZ665+DB665+DD665+DF665+DH665+DJ665+DL665+DN665+DP665+DR665+DT665+DV665+DX665+DZ665+EB665+ED665+EF665+EH665+EJ665+EL665+EN665+EP665+ER665+ET665+EV665+EX665+EZ665+FB665+FD665+FF665+FH665+FJ665+FL665+FN665+FP665+FR665+FT665+FV665+FX665+FZ665+GB665+GD665+GF665</f>
        <v>0</v>
      </c>
      <c r="Q665" s="99">
        <f>P665-GO665</f>
        <v>0</v>
      </c>
      <c r="R665" s="102">
        <f>ROUNDUP(COUNTIF(T665:U665,"&gt; 0")/2,0)</f>
        <v>0</v>
      </c>
      <c r="S665" s="17" t="str">
        <f>IF(R665=0,"-",IF(R665-X665&gt;8,M665/(8+X665),M665/R665))</f>
        <v>-</v>
      </c>
      <c r="T665" s="102" t="str">
        <f>IFERROR(VLOOKUP(D665,'Ласт турнир'!A$2:C$129,2,FALSE),"")</f>
        <v/>
      </c>
      <c r="U665" s="14">
        <f>IFERROR(VLOOKUP(D665,'Ласт турнир'!A$2:C$129,3,FALSE),0)</f>
        <v>0</v>
      </c>
      <c r="V665" s="176"/>
      <c r="W665" s="177" t="str">
        <f>IF(GP665=0," ",IF(GP665-V665=0," ",GP665-V665))</f>
        <v xml:space="preserve"> </v>
      </c>
      <c r="X665" s="178"/>
    </row>
    <row r="666" spans="3:24" x14ac:dyDescent="0.25">
      <c r="C666" s="168">
        <f>C665+1</f>
        <v>585</v>
      </c>
      <c r="D666" s="3" t="s">
        <v>485</v>
      </c>
      <c r="E666" s="7">
        <v>3</v>
      </c>
      <c r="F666" s="26" t="s">
        <v>807</v>
      </c>
      <c r="G666" s="29" t="str">
        <f>TEXT(E666,"0,0") &amp; F666</f>
        <v>3,0</v>
      </c>
      <c r="H666" s="2">
        <f>IF(M666&gt;0,1,0)</f>
        <v>0</v>
      </c>
      <c r="I666" s="2">
        <f>IF(F666="",E666,E666+0.1)</f>
        <v>3</v>
      </c>
      <c r="J666" s="19"/>
      <c r="K666" s="18" t="str">
        <f>IF(M666 &gt; 0, K665+1, "n/a")</f>
        <v>n/a</v>
      </c>
      <c r="L666" s="11" t="str">
        <f t="shared" si="7"/>
        <v xml:space="preserve"> </v>
      </c>
      <c r="M666" s="27">
        <f>U666</f>
        <v>0</v>
      </c>
      <c r="N666" s="13">
        <f>M666-X666</f>
        <v>0</v>
      </c>
      <c r="O666" s="14" t="str">
        <f>IF(SUMIF(T666:U666,"&lt;0")&lt;&gt;0,SUMIF(T666:U666,"&lt;0")*(-1)," ")</f>
        <v xml:space="preserve"> </v>
      </c>
      <c r="P666" s="15">
        <f>AB666+AD666+AF666+AH666+AJ666+AL666+AN666+AP666+AR666+AT666+AV666+AX666+AZ666+BB666+BD666+BF666+BH666+BJ666+BL666+BN666+BP666+BR666+BT666+BV666+BX666+BZ666+CB666+CD666+CF666+CH666+CJ666+CL666+CN666+CP666+CR666+CT666+CV666+CX666+CZ666+DB666+DD666+DF666+DH666+DJ666+DL666+DN666+DP666+DR666+DT666+DV666+DX666+DZ666+EB666+ED666+EF666+EH666+EJ666+EL666+EN666+EP666+ER666+ET666+EV666+EX666+EZ666+FB666+FD666+FF666+FH666+FJ666+FL666+FN666+FP666+FR666+FT666+FV666+FX666+FZ666+GB666+GD666+GF666</f>
        <v>0</v>
      </c>
      <c r="Q666" s="99">
        <f>P666-GO666</f>
        <v>0</v>
      </c>
      <c r="R666" s="102">
        <f>ROUNDUP(COUNTIF(T666:U666,"&gt; 0")/2,0)</f>
        <v>0</v>
      </c>
      <c r="S666" s="17" t="str">
        <f>IF(R666=0,"-",IF(R666-X666&gt;8,M666/(8+X666),M666/R666))</f>
        <v>-</v>
      </c>
      <c r="T666" s="102" t="str">
        <f>IFERROR(VLOOKUP(D666,'Ласт турнир'!A$2:C$129,2,FALSE),"")</f>
        <v/>
      </c>
      <c r="U666" s="14">
        <f>IFERROR(VLOOKUP(D666,'Ласт турнир'!A$2:C$129,3,FALSE),0)</f>
        <v>0</v>
      </c>
      <c r="V666" s="176"/>
      <c r="W666" s="177" t="str">
        <f>IF(GP666=0," ",IF(GP666-V666=0," ",GP666-V666))</f>
        <v xml:space="preserve"> </v>
      </c>
      <c r="X666" s="178"/>
    </row>
    <row r="667" spans="3:24" x14ac:dyDescent="0.25">
      <c r="C667" s="168">
        <f>C666+1</f>
        <v>586</v>
      </c>
      <c r="D667" s="3" t="s">
        <v>676</v>
      </c>
      <c r="E667" s="7">
        <v>3</v>
      </c>
      <c r="F667" s="26" t="s">
        <v>807</v>
      </c>
      <c r="G667" s="29" t="str">
        <f>TEXT(E667,"0,0") &amp; F667</f>
        <v>3,0</v>
      </c>
      <c r="H667" s="2">
        <f>IF(M667&gt;0,1,0)</f>
        <v>0</v>
      </c>
      <c r="I667" s="2">
        <f>IF(F667="",E667,E667+0.1)</f>
        <v>3</v>
      </c>
      <c r="J667" s="19"/>
      <c r="K667" s="18" t="str">
        <f>IF(M667 &gt; 0, K666+1, "n/a")</f>
        <v>n/a</v>
      </c>
      <c r="L667" s="11" t="str">
        <f t="shared" si="7"/>
        <v xml:space="preserve"> </v>
      </c>
      <c r="M667" s="27">
        <f>U667</f>
        <v>0</v>
      </c>
      <c r="N667" s="13">
        <f>M667-X667</f>
        <v>0</v>
      </c>
      <c r="O667" s="14" t="str">
        <f>IF(SUMIF(T667:U667,"&lt;0")&lt;&gt;0,SUMIF(T667:U667,"&lt;0")*(-1)," ")</f>
        <v xml:space="preserve"> </v>
      </c>
      <c r="P667" s="15">
        <f>AB667+AD667+AF667+AH667+AJ667+AL667+AN667+AP667+AR667+AT667+AV667+AX667+AZ667+BB667+BD667+BF667+BH667+BJ667+BL667+BN667+BP667+BR667+BT667+BV667+BX667+BZ667+CB667+CD667+CF667+CH667+CJ667+CL667+CN667+CP667+CR667+CT667+CV667+CX667+CZ667+DB667+DD667+DF667+DH667+DJ667+DL667+DN667+DP667+DR667+DT667+DV667+DX667+DZ667+EB667+ED667+EF667+EH667+EJ667+EL667+EN667+EP667+ER667+ET667+EV667+EX667+EZ667+FB667+FD667+FF667+FH667+FJ667+FL667+FN667+FP667+FR667+FT667+FV667+FX667+FZ667+GB667+GD667+GF667</f>
        <v>0</v>
      </c>
      <c r="Q667" s="99">
        <f>P667-GO667</f>
        <v>0</v>
      </c>
      <c r="R667" s="102">
        <f>ROUNDUP(COUNTIF(T667:U667,"&gt; 0")/2,0)</f>
        <v>0</v>
      </c>
      <c r="S667" s="17" t="str">
        <f>IF(R667=0,"-",IF(R667-X667&gt;8,M667/(8+X667),M667/R667))</f>
        <v>-</v>
      </c>
      <c r="T667" s="102" t="str">
        <f>IFERROR(VLOOKUP(D667,'Ласт турнир'!A$2:C$129,2,FALSE),"")</f>
        <v/>
      </c>
      <c r="U667" s="14">
        <f>IFERROR(VLOOKUP(D667,'Ласт турнир'!A$2:C$129,3,FALSE),0)</f>
        <v>0</v>
      </c>
      <c r="V667" s="176"/>
      <c r="W667" s="177" t="str">
        <f>IF(GP667=0," ",IF(GP667-V667=0," ",GP667-V667))</f>
        <v xml:space="preserve"> </v>
      </c>
      <c r="X667" s="178"/>
    </row>
    <row r="668" spans="3:24" x14ac:dyDescent="0.25">
      <c r="C668" s="168">
        <f>C667+1</f>
        <v>587</v>
      </c>
      <c r="D668" s="3" t="s">
        <v>432</v>
      </c>
      <c r="E668" s="7">
        <v>3</v>
      </c>
      <c r="F668" s="26" t="s">
        <v>807</v>
      </c>
      <c r="G668" s="29" t="str">
        <f>TEXT(E668,"0,0") &amp; F668</f>
        <v>3,0</v>
      </c>
      <c r="H668" s="2">
        <f>IF(M668&gt;0,1,0)</f>
        <v>0</v>
      </c>
      <c r="I668" s="2">
        <f>IF(F668="",E668,E668+0.1)</f>
        <v>3</v>
      </c>
      <c r="J668" s="19"/>
      <c r="K668" s="18" t="str">
        <f>IF(M668 &gt; 0, K667+1, "n/a")</f>
        <v>n/a</v>
      </c>
      <c r="L668" s="11" t="str">
        <f t="shared" si="7"/>
        <v xml:space="preserve"> </v>
      </c>
      <c r="M668" s="27">
        <f>U668</f>
        <v>0</v>
      </c>
      <c r="N668" s="13">
        <f>M668-X668</f>
        <v>0</v>
      </c>
      <c r="O668" s="14" t="str">
        <f>IF(SUMIF(T668:U668,"&lt;0")&lt;&gt;0,SUMIF(T668:U668,"&lt;0")*(-1)," ")</f>
        <v xml:space="preserve"> </v>
      </c>
      <c r="P668" s="15">
        <f>AB668+AD668+AF668+AH668+AJ668+AL668+AN668+AP668+AR668+AT668+AV668+AX668+AZ668+BB668+BD668+BF668+BH668+BJ668+BL668+BN668+BP668+BR668+BT668+BV668+BX668+BZ668+CB668+CD668+CF668+CH668+CJ668+CL668+CN668+CP668+CR668+CT668+CV668+CX668+CZ668+DB668+DD668+DF668+DH668+DJ668+DL668+DN668+DP668+DR668+DT668+DV668+DX668+DZ668+EB668+ED668+EF668+EH668+EJ668+EL668+EN668+EP668+ER668+ET668+EV668+EX668+EZ668+FB668+FD668+FF668+FH668+FJ668+FL668+FN668+FP668+FR668+FT668+FV668+FX668+FZ668+GB668+GD668+GF668</f>
        <v>0</v>
      </c>
      <c r="Q668" s="99">
        <f>P668-GO668</f>
        <v>0</v>
      </c>
      <c r="R668" s="102">
        <f>ROUNDUP(COUNTIF(T668:U668,"&gt; 0")/2,0)</f>
        <v>0</v>
      </c>
      <c r="S668" s="17" t="str">
        <f>IF(R668=0,"-",IF(R668-X668&gt;8,M668/(8+X668),M668/R668))</f>
        <v>-</v>
      </c>
      <c r="T668" s="102" t="str">
        <f>IFERROR(VLOOKUP(D668,'Ласт турнир'!A$2:C$129,2,FALSE),"")</f>
        <v/>
      </c>
      <c r="U668" s="14">
        <f>IFERROR(VLOOKUP(D668,'Ласт турнир'!A$2:C$129,3,FALSE),0)</f>
        <v>0</v>
      </c>
      <c r="V668" s="176"/>
      <c r="W668" s="177" t="str">
        <f>IF(GP668=0," ",IF(GP668-V668=0," ",GP668-V668))</f>
        <v xml:space="preserve"> </v>
      </c>
      <c r="X668" s="178"/>
    </row>
    <row r="669" spans="3:24" x14ac:dyDescent="0.25">
      <c r="C669" s="168">
        <f>C668+1</f>
        <v>588</v>
      </c>
      <c r="D669" s="3" t="s">
        <v>371</v>
      </c>
      <c r="E669" s="7">
        <v>3</v>
      </c>
      <c r="F669" s="26" t="s">
        <v>807</v>
      </c>
      <c r="G669" s="29" t="str">
        <f>TEXT(E669,"0,0") &amp; F669</f>
        <v>3,0</v>
      </c>
      <c r="H669" s="2">
        <f>IF(M669&gt;0,1,0)</f>
        <v>0</v>
      </c>
      <c r="I669" s="2">
        <f>IF(F669="",E669,E669+0.1)</f>
        <v>3</v>
      </c>
      <c r="J669" s="19"/>
      <c r="K669" s="18" t="str">
        <f>IF(M669 &gt; 0, K668+1, "n/a")</f>
        <v>n/a</v>
      </c>
      <c r="L669" s="11" t="str">
        <f t="shared" si="7"/>
        <v xml:space="preserve"> </v>
      </c>
      <c r="M669" s="27">
        <f>U669</f>
        <v>0</v>
      </c>
      <c r="N669" s="13">
        <f>M669-X669</f>
        <v>0</v>
      </c>
      <c r="O669" s="14" t="str">
        <f>IF(SUMIF(T669:U669,"&lt;0")&lt;&gt;0,SUMIF(T669:U669,"&lt;0")*(-1)," ")</f>
        <v xml:space="preserve"> </v>
      </c>
      <c r="P669" s="15">
        <f>AB669+AD669+AF669+AH669+AJ669+AL669+AN669+AP669+AR669+AT669+AV669+AX669+AZ669+BB669+BD669+BF669+BH669+BJ669+BL669+BN669+BP669+BR669+BT669+BV669+BX669+BZ669+CB669+CD669+CF669+CH669+CJ669+CL669+CN669+CP669+CR669+CT669+CV669+CX669+CZ669+DB669+DD669+DF669+DH669+DJ669+DL669+DN669+DP669+DR669+DT669+DV669+DX669+DZ669+EB669+ED669+EF669+EH669+EJ669+EL669+EN669+EP669+ER669+ET669+EV669+EX669+EZ669+FB669+FD669+FF669+FH669+FJ669+FL669+FN669+FP669+FR669+FT669+FV669+FX669+FZ669+GB669+GD669+GF669</f>
        <v>0</v>
      </c>
      <c r="Q669" s="99">
        <f>P669-GO669</f>
        <v>0</v>
      </c>
      <c r="R669" s="102">
        <f>ROUNDUP(COUNTIF(T669:U669,"&gt; 0")/2,0)</f>
        <v>0</v>
      </c>
      <c r="S669" s="17" t="str">
        <f>IF(R669=0,"-",IF(R669-X669&gt;8,M669/(8+X669),M669/R669))</f>
        <v>-</v>
      </c>
      <c r="T669" s="102" t="str">
        <f>IFERROR(VLOOKUP(D669,'Ласт турнир'!A$2:C$129,2,FALSE),"")</f>
        <v/>
      </c>
      <c r="U669" s="14">
        <f>IFERROR(VLOOKUP(D669,'Ласт турнир'!A$2:C$129,3,FALSE),0)</f>
        <v>0</v>
      </c>
      <c r="V669" s="176"/>
      <c r="W669" s="177" t="str">
        <f>IF(GP669=0," ",IF(GP669-V669=0," ",GP669-V669))</f>
        <v xml:space="preserve"> </v>
      </c>
      <c r="X669" s="178"/>
    </row>
    <row r="670" spans="3:24" x14ac:dyDescent="0.25">
      <c r="C670" s="168">
        <f>C669+1</f>
        <v>589</v>
      </c>
      <c r="D670" s="3" t="s">
        <v>374</v>
      </c>
      <c r="E670" s="7">
        <v>3</v>
      </c>
      <c r="F670" s="26" t="s">
        <v>807</v>
      </c>
      <c r="G670" s="29" t="str">
        <f>TEXT(E670,"0,0") &amp; F670</f>
        <v>3,0</v>
      </c>
      <c r="H670" s="2">
        <f>IF(M670&gt;0,1,0)</f>
        <v>0</v>
      </c>
      <c r="I670" s="2">
        <f>IF(F670="",E670,E670+0.1)</f>
        <v>3</v>
      </c>
      <c r="J670" s="19"/>
      <c r="K670" s="18" t="str">
        <f>IF(M670 &gt; 0, K669+1, "n/a")</f>
        <v>n/a</v>
      </c>
      <c r="L670" s="11" t="str">
        <f t="shared" si="7"/>
        <v xml:space="preserve"> </v>
      </c>
      <c r="M670" s="27">
        <f>U670</f>
        <v>0</v>
      </c>
      <c r="N670" s="13">
        <f>M670-X670</f>
        <v>0</v>
      </c>
      <c r="O670" s="14" t="str">
        <f>IF(SUMIF(T670:U670,"&lt;0")&lt;&gt;0,SUMIF(T670:U670,"&lt;0")*(-1)," ")</f>
        <v xml:space="preserve"> </v>
      </c>
      <c r="P670" s="15">
        <f>AB670+AD670+AF670+AH670+AJ670+AL670+AN670+AP670+AR670+AT670+AV670+AX670+AZ670+BB670+BD670+BF670+BH670+BJ670+BL670+BN670+BP670+BR670+BT670+BV670+BX670+BZ670+CB670+CD670+CF670+CH670+CJ670+CL670+CN670+CP670+CR670+CT670+CV670+CX670+CZ670+DB670+DD670+DF670+DH670+DJ670+DL670+DN670+DP670+DR670+DT670+DV670+DX670+DZ670+EB670+ED670+EF670+EH670+EJ670+EL670+EN670+EP670+ER670+ET670+EV670+EX670+EZ670+FB670+FD670+FF670+FH670+FJ670+FL670+FN670+FP670+FR670+FT670+FV670+FX670+FZ670+GB670+GD670+GF670</f>
        <v>0</v>
      </c>
      <c r="Q670" s="99">
        <f>P670-GO670</f>
        <v>0</v>
      </c>
      <c r="R670" s="102">
        <f>ROUNDUP(COUNTIF(T670:U670,"&gt; 0")/2,0)</f>
        <v>0</v>
      </c>
      <c r="S670" s="17" t="str">
        <f>IF(R670=0,"-",IF(R670-X670&gt;8,M670/(8+X670),M670/R670))</f>
        <v>-</v>
      </c>
      <c r="T670" s="102" t="str">
        <f>IFERROR(VLOOKUP(D670,'Ласт турнир'!A$2:C$129,2,FALSE),"")</f>
        <v/>
      </c>
      <c r="U670" s="14">
        <f>IFERROR(VLOOKUP(D670,'Ласт турнир'!A$2:C$129,3,FALSE),0)</f>
        <v>0</v>
      </c>
      <c r="V670" s="176"/>
      <c r="W670" s="177" t="str">
        <f>IF(GP670=0," ",IF(GP670-V670=0," ",GP670-V670))</f>
        <v xml:space="preserve"> </v>
      </c>
      <c r="X670" s="178"/>
    </row>
    <row r="671" spans="3:24" x14ac:dyDescent="0.25">
      <c r="C671" s="168">
        <f>C670+1</f>
        <v>590</v>
      </c>
      <c r="D671" s="3" t="s">
        <v>677</v>
      </c>
      <c r="E671" s="7">
        <v>3</v>
      </c>
      <c r="F671" s="26" t="s">
        <v>807</v>
      </c>
      <c r="G671" s="29" t="str">
        <f>TEXT(E671,"0,0") &amp; F671</f>
        <v>3,0</v>
      </c>
      <c r="H671" s="2">
        <f>IF(M671&gt;0,1,0)</f>
        <v>0</v>
      </c>
      <c r="I671" s="2">
        <f>IF(F671="",E671,E671+0.1)</f>
        <v>3</v>
      </c>
      <c r="J671" s="19"/>
      <c r="K671" s="18" t="str">
        <f>IF(M671 &gt; 0, K670+1, "n/a")</f>
        <v>n/a</v>
      </c>
      <c r="L671" s="11" t="str">
        <f t="shared" si="7"/>
        <v xml:space="preserve"> </v>
      </c>
      <c r="M671" s="27">
        <f>U671</f>
        <v>0</v>
      </c>
      <c r="N671" s="13">
        <f>M671-X671</f>
        <v>0</v>
      </c>
      <c r="O671" s="14" t="str">
        <f>IF(SUMIF(T671:U671,"&lt;0")&lt;&gt;0,SUMIF(T671:U671,"&lt;0")*(-1)," ")</f>
        <v xml:space="preserve"> </v>
      </c>
      <c r="P671" s="15">
        <f>AB671+AD671+AF671+AH671+AJ671+AL671+AN671+AP671+AR671+AT671+AV671+AX671+AZ671+BB671+BD671+BF671+BH671+BJ671+BL671+BN671+BP671+BR671+BT671+BV671+BX671+BZ671+CB671+CD671+CF671+CH671+CJ671+CL671+CN671+CP671+CR671+CT671+CV671+CX671+CZ671+DB671+DD671+DF671+DH671+DJ671+DL671+DN671+DP671+DR671+DT671+DV671+DX671+DZ671+EB671+ED671+EF671+EH671+EJ671+EL671+EN671+EP671+ER671+ET671+EV671+EX671+EZ671+FB671+FD671+FF671+FH671+FJ671+FL671+FN671+FP671+FR671+FT671+FV671+FX671+FZ671+GB671+GD671+GF671</f>
        <v>0</v>
      </c>
      <c r="Q671" s="99">
        <f>P671-GO671</f>
        <v>0</v>
      </c>
      <c r="R671" s="102">
        <f>ROUNDUP(COUNTIF(T671:U671,"&gt; 0")/2,0)</f>
        <v>0</v>
      </c>
      <c r="S671" s="17" t="str">
        <f>IF(R671=0,"-",IF(R671-X671&gt;8,M671/(8+X671),M671/R671))</f>
        <v>-</v>
      </c>
      <c r="T671" s="102" t="str">
        <f>IFERROR(VLOOKUP(D671,'Ласт турнир'!A$2:C$129,2,FALSE),"")</f>
        <v/>
      </c>
      <c r="U671" s="14">
        <f>IFERROR(VLOOKUP(D671,'Ласт турнир'!A$2:C$129,3,FALSE),0)</f>
        <v>0</v>
      </c>
      <c r="V671" s="176"/>
      <c r="W671" s="177" t="str">
        <f>IF(GP671=0," ",IF(GP671-V671=0," ",GP671-V671))</f>
        <v xml:space="preserve"> </v>
      </c>
      <c r="X671" s="178"/>
    </row>
    <row r="672" spans="3:24" x14ac:dyDescent="0.25">
      <c r="C672" s="168">
        <f>C671+1</f>
        <v>591</v>
      </c>
      <c r="D672" s="3" t="s">
        <v>678</v>
      </c>
      <c r="E672" s="7">
        <v>3</v>
      </c>
      <c r="F672" s="26" t="s">
        <v>807</v>
      </c>
      <c r="G672" s="29" t="str">
        <f>TEXT(E672,"0,0") &amp; F672</f>
        <v>3,0</v>
      </c>
      <c r="H672" s="2">
        <f>IF(M672&gt;0,1,0)</f>
        <v>0</v>
      </c>
      <c r="I672" s="2">
        <f>IF(F672="",E672,E672+0.1)</f>
        <v>3</v>
      </c>
      <c r="J672" s="19"/>
      <c r="K672" s="18" t="str">
        <f>IF(M672 &gt; 0, K671+1, "n/a")</f>
        <v>n/a</v>
      </c>
      <c r="L672" s="11" t="str">
        <f t="shared" si="7"/>
        <v xml:space="preserve"> </v>
      </c>
      <c r="M672" s="27">
        <f>U672</f>
        <v>0</v>
      </c>
      <c r="N672" s="13">
        <f>M672-X672</f>
        <v>0</v>
      </c>
      <c r="O672" s="14" t="str">
        <f>IF(SUMIF(T672:U672,"&lt;0")&lt;&gt;0,SUMIF(T672:U672,"&lt;0")*(-1)," ")</f>
        <v xml:space="preserve"> </v>
      </c>
      <c r="P672" s="15">
        <f>AB672+AD672+AF672+AH672+AJ672+AL672+AN672+AP672+AR672+AT672+AV672+AX672+AZ672+BB672+BD672+BF672+BH672+BJ672+BL672+BN672+BP672+BR672+BT672+BV672+BX672+BZ672+CB672+CD672+CF672+CH672+CJ672+CL672+CN672+CP672+CR672+CT672+CV672+CX672+CZ672+DB672+DD672+DF672+DH672+DJ672+DL672+DN672+DP672+DR672+DT672+DV672+DX672+DZ672+EB672+ED672+EF672+EH672+EJ672+EL672+EN672+EP672+ER672+ET672+EV672+EX672+EZ672+FB672+FD672+FF672+FH672+FJ672+FL672+FN672+FP672+FR672+FT672+FV672+FX672+FZ672+GB672+GD672+GF672</f>
        <v>0</v>
      </c>
      <c r="Q672" s="99">
        <f>P672-GO672</f>
        <v>0</v>
      </c>
      <c r="R672" s="102">
        <f>ROUNDUP(COUNTIF(T672:U672,"&gt; 0")/2,0)</f>
        <v>0</v>
      </c>
      <c r="S672" s="17" t="str">
        <f>IF(R672=0,"-",IF(R672-X672&gt;8,M672/(8+X672),M672/R672))</f>
        <v>-</v>
      </c>
      <c r="T672" s="102" t="str">
        <f>IFERROR(VLOOKUP(D672,'Ласт турнир'!A$2:C$129,2,FALSE),"")</f>
        <v/>
      </c>
      <c r="U672" s="14">
        <f>IFERROR(VLOOKUP(D672,'Ласт турнир'!A$2:C$129,3,FALSE),0)</f>
        <v>0</v>
      </c>
      <c r="V672" s="176"/>
      <c r="W672" s="177" t="str">
        <f>IF(GP672=0," ",IF(GP672-V672=0," ",GP672-V672))</f>
        <v xml:space="preserve"> </v>
      </c>
      <c r="X672" s="178"/>
    </row>
    <row r="673" spans="3:24" x14ac:dyDescent="0.25">
      <c r="C673" s="168">
        <f>C672+1</f>
        <v>592</v>
      </c>
      <c r="D673" s="3" t="s">
        <v>679</v>
      </c>
      <c r="E673" s="7">
        <v>3</v>
      </c>
      <c r="F673" s="26" t="s">
        <v>807</v>
      </c>
      <c r="G673" s="29" t="str">
        <f>TEXT(E673,"0,0") &amp; F673</f>
        <v>3,0</v>
      </c>
      <c r="H673" s="2">
        <f>IF(M673&gt;0,1,0)</f>
        <v>0</v>
      </c>
      <c r="I673" s="2">
        <f>IF(F673="",E673,E673+0.1)</f>
        <v>3</v>
      </c>
      <c r="J673" s="19"/>
      <c r="K673" s="18" t="str">
        <f>IF(M673 &gt; 0, K672+1, "n/a")</f>
        <v>n/a</v>
      </c>
      <c r="L673" s="11" t="str">
        <f t="shared" si="7"/>
        <v xml:space="preserve"> </v>
      </c>
      <c r="M673" s="27">
        <f>U673</f>
        <v>0</v>
      </c>
      <c r="N673" s="13">
        <f>M673-X673</f>
        <v>0</v>
      </c>
      <c r="O673" s="14" t="str">
        <f>IF(SUMIF(T673:U673,"&lt;0")&lt;&gt;0,SUMIF(T673:U673,"&lt;0")*(-1)," ")</f>
        <v xml:space="preserve"> </v>
      </c>
      <c r="P673" s="15">
        <f>AB673+AD673+AF673+AH673+AJ673+AL673+AN673+AP673+AR673+AT673+AV673+AX673+AZ673+BB673+BD673+BF673+BH673+BJ673+BL673+BN673+BP673+BR673+BT673+BV673+BX673+BZ673+CB673+CD673+CF673+CH673+CJ673+CL673+CN673+CP673+CR673+CT673+CV673+CX673+CZ673+DB673+DD673+DF673+DH673+DJ673+DL673+DN673+DP673+DR673+DT673+DV673+DX673+DZ673+EB673+ED673+EF673+EH673+EJ673+EL673+EN673+EP673+ER673+ET673+EV673+EX673+EZ673+FB673+FD673+FF673+FH673+FJ673+FL673+FN673+FP673+FR673+FT673+FV673+FX673+FZ673+GB673+GD673+GF673</f>
        <v>0</v>
      </c>
      <c r="Q673" s="99">
        <f>P673-GO673</f>
        <v>0</v>
      </c>
      <c r="R673" s="102">
        <f>ROUNDUP(COUNTIF(T673:U673,"&gt; 0")/2,0)</f>
        <v>0</v>
      </c>
      <c r="S673" s="17" t="str">
        <f>IF(R673=0,"-",IF(R673-X673&gt;8,M673/(8+X673),M673/R673))</f>
        <v>-</v>
      </c>
      <c r="T673" s="102" t="str">
        <f>IFERROR(VLOOKUP(D673,'Ласт турнир'!A$2:C$129,2,FALSE),"")</f>
        <v/>
      </c>
      <c r="U673" s="14">
        <f>IFERROR(VLOOKUP(D673,'Ласт турнир'!A$2:C$129,3,FALSE),0)</f>
        <v>0</v>
      </c>
      <c r="V673" s="176"/>
      <c r="W673" s="177" t="str">
        <f>IF(GP673=0," ",IF(GP673-V673=0," ",GP673-V673))</f>
        <v xml:space="preserve"> </v>
      </c>
      <c r="X673" s="178"/>
    </row>
    <row r="674" spans="3:24" x14ac:dyDescent="0.25">
      <c r="C674" s="168">
        <f>C673+1</f>
        <v>593</v>
      </c>
      <c r="D674" s="3" t="s">
        <v>680</v>
      </c>
      <c r="E674" s="7">
        <v>3</v>
      </c>
      <c r="F674" s="26" t="s">
        <v>807</v>
      </c>
      <c r="G674" s="29" t="str">
        <f>TEXT(E674,"0,0") &amp; F674</f>
        <v>3,0</v>
      </c>
      <c r="H674" s="2">
        <f>IF(M674&gt;0,1,0)</f>
        <v>0</v>
      </c>
      <c r="I674" s="2">
        <f>IF(F674="",E674,E674+0.1)</f>
        <v>3</v>
      </c>
      <c r="J674" s="19"/>
      <c r="K674" s="18" t="str">
        <f>IF(M674 &gt; 0, K673+1, "n/a")</f>
        <v>n/a</v>
      </c>
      <c r="L674" s="11" t="str">
        <f t="shared" si="7"/>
        <v xml:space="preserve"> </v>
      </c>
      <c r="M674" s="27">
        <f>U674</f>
        <v>0</v>
      </c>
      <c r="N674" s="13">
        <f>M674-X674</f>
        <v>0</v>
      </c>
      <c r="O674" s="14" t="str">
        <f>IF(SUMIF(T674:U674,"&lt;0")&lt;&gt;0,SUMIF(T674:U674,"&lt;0")*(-1)," ")</f>
        <v xml:space="preserve"> </v>
      </c>
      <c r="P674" s="15">
        <f>AB674+AD674+AF674+AH674+AJ674+AL674+AN674+AP674+AR674+AT674+AV674+AX674+AZ674+BB674+BD674+BF674+BH674+BJ674+BL674+BN674+BP674+BR674+BT674+BV674+BX674+BZ674+CB674+CD674+CF674+CH674+CJ674+CL674+CN674+CP674+CR674+CT674+CV674+CX674+CZ674+DB674+DD674+DF674+DH674+DJ674+DL674+DN674+DP674+DR674+DT674+DV674+DX674+DZ674+EB674+ED674+EF674+EH674+EJ674+EL674+EN674+EP674+ER674+ET674+EV674+EX674+EZ674+FB674+FD674+FF674+FH674+FJ674+FL674+FN674+FP674+FR674+FT674+FV674+FX674+FZ674+GB674+GD674+GF674</f>
        <v>0</v>
      </c>
      <c r="Q674" s="99">
        <f>P674-GO674</f>
        <v>0</v>
      </c>
      <c r="R674" s="102">
        <f>ROUNDUP(COUNTIF(T674:U674,"&gt; 0")/2,0)</f>
        <v>0</v>
      </c>
      <c r="S674" s="17" t="str">
        <f>IF(R674=0,"-",IF(R674-X674&gt;8,M674/(8+X674),M674/R674))</f>
        <v>-</v>
      </c>
      <c r="T674" s="102" t="str">
        <f>IFERROR(VLOOKUP(D674,'Ласт турнир'!A$2:C$129,2,FALSE),"")</f>
        <v/>
      </c>
      <c r="U674" s="14">
        <f>IFERROR(VLOOKUP(D674,'Ласт турнир'!A$2:C$129,3,FALSE),0)</f>
        <v>0</v>
      </c>
      <c r="V674" s="176"/>
      <c r="W674" s="177" t="str">
        <f>IF(GP674=0," ",IF(GP674-V674=0," ",GP674-V674))</f>
        <v xml:space="preserve"> </v>
      </c>
      <c r="X674" s="178"/>
    </row>
    <row r="675" spans="3:24" x14ac:dyDescent="0.25">
      <c r="C675" s="168">
        <f>C674+1</f>
        <v>594</v>
      </c>
      <c r="D675" s="3" t="s">
        <v>353</v>
      </c>
      <c r="E675" s="7">
        <v>3</v>
      </c>
      <c r="F675" s="26" t="s">
        <v>807</v>
      </c>
      <c r="G675" s="29" t="str">
        <f>TEXT(E675,"0,0") &amp; F675</f>
        <v>3,0</v>
      </c>
      <c r="H675" s="2">
        <f>IF(M675&gt;0,1,0)</f>
        <v>0</v>
      </c>
      <c r="I675" s="2">
        <f>IF(F675="",E675,E675+0.1)</f>
        <v>3</v>
      </c>
      <c r="J675" s="19"/>
      <c r="K675" s="18" t="str">
        <f>IF(M675 &gt; 0, K674+1, "n/a")</f>
        <v>n/a</v>
      </c>
      <c r="L675" s="11" t="str">
        <f t="shared" si="7"/>
        <v xml:space="preserve"> </v>
      </c>
      <c r="M675" s="27">
        <f>U675</f>
        <v>0</v>
      </c>
      <c r="N675" s="13">
        <f>M675-X675</f>
        <v>0</v>
      </c>
      <c r="O675" s="14" t="str">
        <f>IF(SUMIF(T675:U675,"&lt;0")&lt;&gt;0,SUMIF(T675:U675,"&lt;0")*(-1)," ")</f>
        <v xml:space="preserve"> </v>
      </c>
      <c r="P675" s="15">
        <f>AB675+AD675+AF675+AH675+AJ675+AL675+AN675+AP675+AR675+AT675+AV675+AX675+AZ675+BB675+BD675+BF675+BH675+BJ675+BL675+BN675+BP675+BR675+BT675+BV675+BX675+BZ675+CB675+CD675+CF675+CH675+CJ675+CL675+CN675+CP675+CR675+CT675+CV675+CX675+CZ675+DB675+DD675+DF675+DH675+DJ675+DL675+DN675+DP675+DR675+DT675+DV675+DX675+DZ675+EB675+ED675+EF675+EH675+EJ675+EL675+EN675+EP675+ER675+ET675+EV675+EX675+EZ675+FB675+FD675+FF675+FH675+FJ675+FL675+FN675+FP675+FR675+FT675+FV675+FX675+FZ675+GB675+GD675+GF675</f>
        <v>0</v>
      </c>
      <c r="Q675" s="99">
        <f>P675-GO675</f>
        <v>0</v>
      </c>
      <c r="R675" s="102">
        <f>ROUNDUP(COUNTIF(T675:U675,"&gt; 0")/2,0)</f>
        <v>0</v>
      </c>
      <c r="S675" s="17" t="str">
        <f>IF(R675=0,"-",IF(R675-X675&gt;8,M675/(8+X675),M675/R675))</f>
        <v>-</v>
      </c>
      <c r="T675" s="102" t="str">
        <f>IFERROR(VLOOKUP(D675,'Ласт турнир'!A$2:C$129,2,FALSE),"")</f>
        <v/>
      </c>
      <c r="U675" s="14">
        <f>IFERROR(VLOOKUP(D675,'Ласт турнир'!A$2:C$129,3,FALSE),0)</f>
        <v>0</v>
      </c>
      <c r="V675" s="176"/>
      <c r="W675" s="177" t="str">
        <f>IF(GP675=0," ",IF(GP675-V675=0," ",GP675-V675))</f>
        <v xml:space="preserve"> </v>
      </c>
      <c r="X675" s="178"/>
    </row>
    <row r="676" spans="3:24" x14ac:dyDescent="0.25">
      <c r="C676" s="168">
        <f>C675+1</f>
        <v>595</v>
      </c>
      <c r="D676" s="3" t="s">
        <v>681</v>
      </c>
      <c r="E676" s="7">
        <v>3</v>
      </c>
      <c r="F676" s="26" t="s">
        <v>807</v>
      </c>
      <c r="G676" s="29" t="str">
        <f>TEXT(E676,"0,0") &amp; F676</f>
        <v>3,0</v>
      </c>
      <c r="H676" s="2">
        <f>IF(M676&gt;0,1,0)</f>
        <v>0</v>
      </c>
      <c r="I676" s="2">
        <f>IF(F676="",E676,E676+0.1)</f>
        <v>3</v>
      </c>
      <c r="J676" s="19"/>
      <c r="K676" s="18" t="str">
        <f>IF(M676 &gt; 0, K675+1, "n/a")</f>
        <v>n/a</v>
      </c>
      <c r="L676" s="11" t="str">
        <f t="shared" si="7"/>
        <v xml:space="preserve"> </v>
      </c>
      <c r="M676" s="27">
        <f>U676</f>
        <v>0</v>
      </c>
      <c r="N676" s="13">
        <f>M676-X676</f>
        <v>0</v>
      </c>
      <c r="O676" s="14" t="str">
        <f>IF(SUMIF(T676:U676,"&lt;0")&lt;&gt;0,SUMIF(T676:U676,"&lt;0")*(-1)," ")</f>
        <v xml:space="preserve"> </v>
      </c>
      <c r="P676" s="15">
        <f>AB676+AD676+AF676+AH676+AJ676+AL676+AN676+AP676+AR676+AT676+AV676+AX676+AZ676+BB676+BD676+BF676+BH676+BJ676+BL676+BN676+BP676+BR676+BT676+BV676+BX676+BZ676+CB676+CD676+CF676+CH676+CJ676+CL676+CN676+CP676+CR676+CT676+CV676+CX676+CZ676+DB676+DD676+DF676+DH676+DJ676+DL676+DN676+DP676+DR676+DT676+DV676+DX676+DZ676+EB676+ED676+EF676+EH676+EJ676+EL676+EN676+EP676+ER676+ET676+EV676+EX676+EZ676+FB676+FD676+FF676+FH676+FJ676+FL676+FN676+FP676+FR676+FT676+FV676+FX676+FZ676+GB676+GD676+GF676</f>
        <v>0</v>
      </c>
      <c r="Q676" s="99">
        <f>P676-GO676</f>
        <v>0</v>
      </c>
      <c r="R676" s="102">
        <f>ROUNDUP(COUNTIF(T676:U676,"&gt; 0")/2,0)</f>
        <v>0</v>
      </c>
      <c r="S676" s="17" t="str">
        <f>IF(R676=0,"-",IF(R676-X676&gt;8,M676/(8+X676),M676/R676))</f>
        <v>-</v>
      </c>
      <c r="T676" s="102" t="str">
        <f>IFERROR(VLOOKUP(D676,'Ласт турнир'!A$2:C$129,2,FALSE),"")</f>
        <v/>
      </c>
      <c r="U676" s="14">
        <f>IFERROR(VLOOKUP(D676,'Ласт турнир'!A$2:C$129,3,FALSE),0)</f>
        <v>0</v>
      </c>
      <c r="V676" s="176"/>
      <c r="W676" s="177" t="str">
        <f>IF(GP676=0," ",IF(GP676-V676=0," ",GP676-V676))</f>
        <v xml:space="preserve"> </v>
      </c>
      <c r="X676" s="178"/>
    </row>
    <row r="677" spans="3:24" x14ac:dyDescent="0.25">
      <c r="C677" s="168">
        <f>C676+1</f>
        <v>596</v>
      </c>
      <c r="D677" s="3" t="s">
        <v>682</v>
      </c>
      <c r="E677" s="7">
        <v>3</v>
      </c>
      <c r="F677" s="26" t="s">
        <v>807</v>
      </c>
      <c r="G677" s="29" t="str">
        <f>TEXT(E677,"0,0") &amp; F677</f>
        <v>3,0</v>
      </c>
      <c r="H677" s="2">
        <f>IF(M677&gt;0,1,0)</f>
        <v>0</v>
      </c>
      <c r="I677" s="2">
        <f>IF(F677="",E677,E677+0.1)</f>
        <v>3</v>
      </c>
      <c r="J677" s="19"/>
      <c r="K677" s="18" t="str">
        <f>IF(M677 &gt; 0, K676+1, "n/a")</f>
        <v>n/a</v>
      </c>
      <c r="L677" s="11" t="str">
        <f t="shared" si="7"/>
        <v xml:space="preserve"> </v>
      </c>
      <c r="M677" s="27">
        <f>U677</f>
        <v>0</v>
      </c>
      <c r="N677" s="13">
        <f>M677-X677</f>
        <v>0</v>
      </c>
      <c r="O677" s="14" t="str">
        <f>IF(SUMIF(T677:U677,"&lt;0")&lt;&gt;0,SUMIF(T677:U677,"&lt;0")*(-1)," ")</f>
        <v xml:space="preserve"> </v>
      </c>
      <c r="P677" s="15">
        <f>AB677+AD677+AF677+AH677+AJ677+AL677+AN677+AP677+AR677+AT677+AV677+AX677+AZ677+BB677+BD677+BF677+BH677+BJ677+BL677+BN677+BP677+BR677+BT677+BV677+BX677+BZ677+CB677+CD677+CF677+CH677+CJ677+CL677+CN677+CP677+CR677+CT677+CV677+CX677+CZ677+DB677+DD677+DF677+DH677+DJ677+DL677+DN677+DP677+DR677+DT677+DV677+DX677+DZ677+EB677+ED677+EF677+EH677+EJ677+EL677+EN677+EP677+ER677+ET677+EV677+EX677+EZ677+FB677+FD677+FF677+FH677+FJ677+FL677+FN677+FP677+FR677+FT677+FV677+FX677+FZ677+GB677+GD677+GF677</f>
        <v>0</v>
      </c>
      <c r="Q677" s="99">
        <f>P677-GO677</f>
        <v>0</v>
      </c>
      <c r="R677" s="102">
        <f>ROUNDUP(COUNTIF(T677:U677,"&gt; 0")/2,0)</f>
        <v>0</v>
      </c>
      <c r="S677" s="17" t="str">
        <f>IF(R677=0,"-",IF(R677-X677&gt;8,M677/(8+X677),M677/R677))</f>
        <v>-</v>
      </c>
      <c r="T677" s="102" t="str">
        <f>IFERROR(VLOOKUP(D677,'Ласт турнир'!A$2:C$129,2,FALSE),"")</f>
        <v/>
      </c>
      <c r="U677" s="14">
        <f>IFERROR(VLOOKUP(D677,'Ласт турнир'!A$2:C$129,3,FALSE),0)</f>
        <v>0</v>
      </c>
      <c r="V677" s="176"/>
      <c r="W677" s="177" t="str">
        <f>IF(GP677=0," ",IF(GP677-V677=0," ",GP677-V677))</f>
        <v xml:space="preserve"> </v>
      </c>
      <c r="X677" s="178"/>
    </row>
    <row r="678" spans="3:24" x14ac:dyDescent="0.25">
      <c r="C678" s="168">
        <f>C677+1</f>
        <v>597</v>
      </c>
      <c r="D678" s="3" t="s">
        <v>683</v>
      </c>
      <c r="E678" s="7">
        <v>3</v>
      </c>
      <c r="F678" s="26" t="s">
        <v>807</v>
      </c>
      <c r="G678" s="29" t="str">
        <f>TEXT(E678,"0,0") &amp; F678</f>
        <v>3,0</v>
      </c>
      <c r="H678" s="2">
        <f>IF(M678&gt;0,1,0)</f>
        <v>0</v>
      </c>
      <c r="I678" s="2">
        <f>IF(F678="",E678,E678+0.1)</f>
        <v>3</v>
      </c>
      <c r="J678" s="19"/>
      <c r="K678" s="18" t="str">
        <f>IF(M678 &gt; 0, K677+1, "n/a")</f>
        <v>n/a</v>
      </c>
      <c r="L678" s="11" t="str">
        <f t="shared" si="7"/>
        <v xml:space="preserve"> </v>
      </c>
      <c r="M678" s="27">
        <f>U678</f>
        <v>0</v>
      </c>
      <c r="N678" s="13">
        <f>M678-X678</f>
        <v>0</v>
      </c>
      <c r="O678" s="14" t="str">
        <f>IF(SUMIF(T678:U678,"&lt;0")&lt;&gt;0,SUMIF(T678:U678,"&lt;0")*(-1)," ")</f>
        <v xml:space="preserve"> </v>
      </c>
      <c r="P678" s="15">
        <f>AB678+AD678+AF678+AH678+AJ678+AL678+AN678+AP678+AR678+AT678+AV678+AX678+AZ678+BB678+BD678+BF678+BH678+BJ678+BL678+BN678+BP678+BR678+BT678+BV678+BX678+BZ678+CB678+CD678+CF678+CH678+CJ678+CL678+CN678+CP678+CR678+CT678+CV678+CX678+CZ678+DB678+DD678+DF678+DH678+DJ678+DL678+DN678+DP678+DR678+DT678+DV678+DX678+DZ678+EB678+ED678+EF678+EH678+EJ678+EL678+EN678+EP678+ER678+ET678+EV678+EX678+EZ678+FB678+FD678+FF678+FH678+FJ678+FL678+FN678+FP678+FR678+FT678+FV678+FX678+FZ678+GB678+GD678+GF678</f>
        <v>0</v>
      </c>
      <c r="Q678" s="99">
        <f>P678-GO678</f>
        <v>0</v>
      </c>
      <c r="R678" s="102">
        <f>ROUNDUP(COUNTIF(T678:U678,"&gt; 0")/2,0)</f>
        <v>0</v>
      </c>
      <c r="S678" s="17" t="str">
        <f>IF(R678=0,"-",IF(R678-X678&gt;8,M678/(8+X678),M678/R678))</f>
        <v>-</v>
      </c>
      <c r="T678" s="102" t="str">
        <f>IFERROR(VLOOKUP(D678,'Ласт турнир'!A$2:C$129,2,FALSE),"")</f>
        <v/>
      </c>
      <c r="U678" s="14">
        <f>IFERROR(VLOOKUP(D678,'Ласт турнир'!A$2:C$129,3,FALSE),0)</f>
        <v>0</v>
      </c>
      <c r="V678" s="176"/>
      <c r="W678" s="177" t="str">
        <f>IF(GP678=0," ",IF(GP678-V678=0," ",GP678-V678))</f>
        <v xml:space="preserve"> </v>
      </c>
      <c r="X678" s="178"/>
    </row>
    <row r="679" spans="3:24" x14ac:dyDescent="0.25">
      <c r="C679" s="168">
        <f>C678+1</f>
        <v>598</v>
      </c>
      <c r="D679" s="3" t="s">
        <v>684</v>
      </c>
      <c r="E679" s="7">
        <v>3</v>
      </c>
      <c r="F679" s="26" t="s">
        <v>807</v>
      </c>
      <c r="G679" s="29" t="str">
        <f>TEXT(E679,"0,0") &amp; F679</f>
        <v>3,0</v>
      </c>
      <c r="H679" s="2">
        <f>IF(M679&gt;0,1,0)</f>
        <v>0</v>
      </c>
      <c r="I679" s="2">
        <f>IF(F679="",E679,E679+0.1)</f>
        <v>3</v>
      </c>
      <c r="J679" s="19"/>
      <c r="K679" s="18" t="str">
        <f>IF(M679 &gt; 0, K678+1, "n/a")</f>
        <v>n/a</v>
      </c>
      <c r="L679" s="11" t="str">
        <f t="shared" si="7"/>
        <v xml:space="preserve"> </v>
      </c>
      <c r="M679" s="27">
        <f>U679</f>
        <v>0</v>
      </c>
      <c r="N679" s="13">
        <f>M679-X679</f>
        <v>0</v>
      </c>
      <c r="O679" s="14" t="str">
        <f>IF(SUMIF(T679:U679,"&lt;0")&lt;&gt;0,SUMIF(T679:U679,"&lt;0")*(-1)," ")</f>
        <v xml:space="preserve"> </v>
      </c>
      <c r="P679" s="15">
        <f>AB679+AD679+AF679+AH679+AJ679+AL679+AN679+AP679+AR679+AT679+AV679+AX679+AZ679+BB679+BD679+BF679+BH679+BJ679+BL679+BN679+BP679+BR679+BT679+BV679+BX679+BZ679+CB679+CD679+CF679+CH679+CJ679+CL679+CN679+CP679+CR679+CT679+CV679+CX679+CZ679+DB679+DD679+DF679+DH679+DJ679+DL679+DN679+DP679+DR679+DT679+DV679+DX679+DZ679+EB679+ED679+EF679+EH679+EJ679+EL679+EN679+EP679+ER679+ET679+EV679+EX679+EZ679+FB679+FD679+FF679+FH679+FJ679+FL679+FN679+FP679+FR679+FT679+FV679+FX679+FZ679+GB679+GD679+GF679</f>
        <v>0</v>
      </c>
      <c r="Q679" s="99">
        <f>P679-GO679</f>
        <v>0</v>
      </c>
      <c r="R679" s="102">
        <f>ROUNDUP(COUNTIF(T679:U679,"&gt; 0")/2,0)</f>
        <v>0</v>
      </c>
      <c r="S679" s="17" t="str">
        <f>IF(R679=0,"-",IF(R679-X679&gt;8,M679/(8+X679),M679/R679))</f>
        <v>-</v>
      </c>
      <c r="T679" s="102" t="str">
        <f>IFERROR(VLOOKUP(D679,'Ласт турнир'!A$2:C$129,2,FALSE),"")</f>
        <v/>
      </c>
      <c r="U679" s="14">
        <f>IFERROR(VLOOKUP(D679,'Ласт турнир'!A$2:C$129,3,FALSE),0)</f>
        <v>0</v>
      </c>
      <c r="V679" s="176"/>
      <c r="W679" s="177" t="str">
        <f>IF(GP679=0," ",IF(GP679-V679=0," ",GP679-V679))</f>
        <v xml:space="preserve"> </v>
      </c>
      <c r="X679" s="178"/>
    </row>
    <row r="680" spans="3:24" x14ac:dyDescent="0.25">
      <c r="C680" s="168">
        <f>C679+1</f>
        <v>599</v>
      </c>
      <c r="D680" s="3" t="s">
        <v>685</v>
      </c>
      <c r="E680" s="7">
        <v>3</v>
      </c>
      <c r="F680" s="26" t="s">
        <v>807</v>
      </c>
      <c r="G680" s="29" t="str">
        <f>TEXT(E680,"0,0") &amp; F680</f>
        <v>3,0</v>
      </c>
      <c r="H680" s="2">
        <f>IF(M680&gt;0,1,0)</f>
        <v>0</v>
      </c>
      <c r="I680" s="2">
        <f>IF(F680="",E680,E680+0.1)</f>
        <v>3</v>
      </c>
      <c r="J680" s="19"/>
      <c r="K680" s="18" t="str">
        <f>IF(M680 &gt; 0, K679+1, "n/a")</f>
        <v>n/a</v>
      </c>
      <c r="L680" s="11" t="str">
        <f t="shared" si="7"/>
        <v xml:space="preserve"> </v>
      </c>
      <c r="M680" s="27">
        <f>U680</f>
        <v>0</v>
      </c>
      <c r="N680" s="13">
        <f>M680-X680</f>
        <v>0</v>
      </c>
      <c r="O680" s="14" t="str">
        <f>IF(SUMIF(T680:U680,"&lt;0")&lt;&gt;0,SUMIF(T680:U680,"&lt;0")*(-1)," ")</f>
        <v xml:space="preserve"> </v>
      </c>
      <c r="P680" s="15">
        <f>AB680+AD680+AF680+AH680+AJ680+AL680+AN680+AP680+AR680+AT680+AV680+AX680+AZ680+BB680+BD680+BF680+BH680+BJ680+BL680+BN680+BP680+BR680+BT680+BV680+BX680+BZ680+CB680+CD680+CF680+CH680+CJ680+CL680+CN680+CP680+CR680+CT680+CV680+CX680+CZ680+DB680+DD680+DF680+DH680+DJ680+DL680+DN680+DP680+DR680+DT680+DV680+DX680+DZ680+EB680+ED680+EF680+EH680+EJ680+EL680+EN680+EP680+ER680+ET680+EV680+EX680+EZ680+FB680+FD680+FF680+FH680+FJ680+FL680+FN680+FP680+FR680+FT680+FV680+FX680+FZ680+GB680+GD680+GF680</f>
        <v>0</v>
      </c>
      <c r="Q680" s="99">
        <f>P680-GO680</f>
        <v>0</v>
      </c>
      <c r="R680" s="102">
        <f>ROUNDUP(COUNTIF(T680:U680,"&gt; 0")/2,0)</f>
        <v>0</v>
      </c>
      <c r="S680" s="17" t="str">
        <f>IF(R680=0,"-",IF(R680-X680&gt;8,M680/(8+X680),M680/R680))</f>
        <v>-</v>
      </c>
      <c r="T680" s="102" t="str">
        <f>IFERROR(VLOOKUP(D680,'Ласт турнир'!A$2:C$129,2,FALSE),"")</f>
        <v/>
      </c>
      <c r="U680" s="14">
        <f>IFERROR(VLOOKUP(D680,'Ласт турнир'!A$2:C$129,3,FALSE),0)</f>
        <v>0</v>
      </c>
      <c r="V680" s="176"/>
      <c r="W680" s="177" t="str">
        <f>IF(GP680=0," ",IF(GP680-V680=0," ",GP680-V680))</f>
        <v xml:space="preserve"> </v>
      </c>
      <c r="X680" s="178"/>
    </row>
    <row r="681" spans="3:24" x14ac:dyDescent="0.25">
      <c r="C681" s="168">
        <f>C680+1</f>
        <v>600</v>
      </c>
      <c r="D681" s="3" t="s">
        <v>470</v>
      </c>
      <c r="E681" s="7">
        <v>3</v>
      </c>
      <c r="F681" s="26" t="s">
        <v>807</v>
      </c>
      <c r="G681" s="29" t="str">
        <f>TEXT(E681,"0,0") &amp; F681</f>
        <v>3,0</v>
      </c>
      <c r="H681" s="2">
        <f>IF(M681&gt;0,1,0)</f>
        <v>0</v>
      </c>
      <c r="I681" s="2">
        <f>IF(F681="",E681,E681+0.1)</f>
        <v>3</v>
      </c>
      <c r="J681" s="19"/>
      <c r="K681" s="18" t="str">
        <f>IF(M681 &gt; 0, K680+1, "n/a")</f>
        <v>n/a</v>
      </c>
      <c r="L681" s="11" t="str">
        <f t="shared" si="7"/>
        <v xml:space="preserve"> </v>
      </c>
      <c r="M681" s="27">
        <f>U681</f>
        <v>0</v>
      </c>
      <c r="N681" s="13">
        <f>M681-X681</f>
        <v>0</v>
      </c>
      <c r="O681" s="14" t="str">
        <f>IF(SUMIF(T681:U681,"&lt;0")&lt;&gt;0,SUMIF(T681:U681,"&lt;0")*(-1)," ")</f>
        <v xml:space="preserve"> </v>
      </c>
      <c r="P681" s="15">
        <f>AB681+AD681+AF681+AH681+AJ681+AL681+AN681+AP681+AR681+AT681+AV681+AX681+AZ681+BB681+BD681+BF681+BH681+BJ681+BL681+BN681+BP681+BR681+BT681+BV681+BX681+BZ681+CB681+CD681+CF681+CH681+CJ681+CL681+CN681+CP681+CR681+CT681+CV681+CX681+CZ681+DB681+DD681+DF681+DH681+DJ681+DL681+DN681+DP681+DR681+DT681+DV681+DX681+DZ681+EB681+ED681+EF681+EH681+EJ681+EL681+EN681+EP681+ER681+ET681+EV681+EX681+EZ681+FB681+FD681+FF681+FH681+FJ681+FL681+FN681+FP681+FR681+FT681+FV681+FX681+FZ681+GB681+GD681+GF681</f>
        <v>0</v>
      </c>
      <c r="Q681" s="99">
        <f>P681-GO681</f>
        <v>0</v>
      </c>
      <c r="R681" s="102">
        <f>ROUNDUP(COUNTIF(T681:U681,"&gt; 0")/2,0)</f>
        <v>0</v>
      </c>
      <c r="S681" s="17" t="str">
        <f>IF(R681=0,"-",IF(R681-X681&gt;8,M681/(8+X681),M681/R681))</f>
        <v>-</v>
      </c>
      <c r="T681" s="102" t="str">
        <f>IFERROR(VLOOKUP(D681,'Ласт турнир'!A$2:C$129,2,FALSE),"")</f>
        <v/>
      </c>
      <c r="U681" s="14">
        <f>IFERROR(VLOOKUP(D681,'Ласт турнир'!A$2:C$129,3,FALSE),0)</f>
        <v>0</v>
      </c>
      <c r="V681" s="176"/>
      <c r="W681" s="177" t="str">
        <f>IF(GP681=0," ",IF(GP681-V681=0," ",GP681-V681))</f>
        <v xml:space="preserve"> </v>
      </c>
      <c r="X681" s="178"/>
    </row>
    <row r="682" spans="3:24" x14ac:dyDescent="0.25">
      <c r="C682" s="168">
        <f>C681+1</f>
        <v>601</v>
      </c>
      <c r="D682" s="3" t="s">
        <v>686</v>
      </c>
      <c r="E682" s="7">
        <v>3</v>
      </c>
      <c r="F682" s="26" t="s">
        <v>807</v>
      </c>
      <c r="G682" s="29" t="str">
        <f>TEXT(E682,"0,0") &amp; F682</f>
        <v>3,0</v>
      </c>
      <c r="H682" s="2">
        <f>IF(M682&gt;0,1,0)</f>
        <v>0</v>
      </c>
      <c r="I682" s="2">
        <f>IF(F682="",E682,E682+0.1)</f>
        <v>3</v>
      </c>
      <c r="J682" s="19"/>
      <c r="K682" s="18" t="str">
        <f>IF(M682 &gt; 0, K681+1, "n/a")</f>
        <v>n/a</v>
      </c>
      <c r="L682" s="11" t="str">
        <f t="shared" si="7"/>
        <v xml:space="preserve"> </v>
      </c>
      <c r="M682" s="27">
        <f>U682</f>
        <v>0</v>
      </c>
      <c r="N682" s="13">
        <f>M682-X682</f>
        <v>0</v>
      </c>
      <c r="O682" s="14" t="str">
        <f>IF(SUMIF(T682:U682,"&lt;0")&lt;&gt;0,SUMIF(T682:U682,"&lt;0")*(-1)," ")</f>
        <v xml:space="preserve"> </v>
      </c>
      <c r="P682" s="15">
        <f>AB682+AD682+AF682+AH682+AJ682+AL682+AN682+AP682+AR682+AT682+AV682+AX682+AZ682+BB682+BD682+BF682+BH682+BJ682+BL682+BN682+BP682+BR682+BT682+BV682+BX682+BZ682+CB682+CD682+CF682+CH682+CJ682+CL682+CN682+CP682+CR682+CT682+CV682+CX682+CZ682+DB682+DD682+DF682+DH682+DJ682+DL682+DN682+DP682+DR682+DT682+DV682+DX682+DZ682+EB682+ED682+EF682+EH682+EJ682+EL682+EN682+EP682+ER682+ET682+EV682+EX682+EZ682+FB682+FD682+FF682+FH682+FJ682+FL682+FN682+FP682+FR682+FT682+FV682+FX682+FZ682+GB682+GD682+GF682</f>
        <v>0</v>
      </c>
      <c r="Q682" s="99">
        <f>P682-GO682</f>
        <v>0</v>
      </c>
      <c r="R682" s="102">
        <f>ROUNDUP(COUNTIF(T682:U682,"&gt; 0")/2,0)</f>
        <v>0</v>
      </c>
      <c r="S682" s="17" t="str">
        <f>IF(R682=0,"-",IF(R682-X682&gt;8,M682/(8+X682),M682/R682))</f>
        <v>-</v>
      </c>
      <c r="T682" s="102" t="str">
        <f>IFERROR(VLOOKUP(D682,'Ласт турнир'!A$2:C$129,2,FALSE),"")</f>
        <v/>
      </c>
      <c r="U682" s="14">
        <f>IFERROR(VLOOKUP(D682,'Ласт турнир'!A$2:C$129,3,FALSE),0)</f>
        <v>0</v>
      </c>
      <c r="V682" s="176"/>
      <c r="W682" s="177" t="str">
        <f>IF(GP682=0," ",IF(GP682-V682=0," ",GP682-V682))</f>
        <v xml:space="preserve"> </v>
      </c>
      <c r="X682" s="178"/>
    </row>
    <row r="683" spans="3:24" x14ac:dyDescent="0.25">
      <c r="C683" s="168">
        <f>C682+1</f>
        <v>602</v>
      </c>
      <c r="D683" s="3" t="s">
        <v>687</v>
      </c>
      <c r="E683" s="7">
        <v>3</v>
      </c>
      <c r="F683" s="26" t="s">
        <v>807</v>
      </c>
      <c r="G683" s="29" t="str">
        <f>TEXT(E683,"0,0") &amp; F683</f>
        <v>3,0</v>
      </c>
      <c r="H683" s="2">
        <f>IF(M683&gt;0,1,0)</f>
        <v>0</v>
      </c>
      <c r="I683" s="2">
        <f>IF(F683="",E683,E683+0.1)</f>
        <v>3</v>
      </c>
      <c r="J683" s="19"/>
      <c r="K683" s="18" t="str">
        <f>IF(M683 &gt; 0, K682+1, "n/a")</f>
        <v>n/a</v>
      </c>
      <c r="L683" s="11" t="str">
        <f t="shared" si="7"/>
        <v xml:space="preserve"> </v>
      </c>
      <c r="M683" s="27">
        <f>U683</f>
        <v>0</v>
      </c>
      <c r="N683" s="13">
        <f>M683-X683</f>
        <v>0</v>
      </c>
      <c r="O683" s="14" t="str">
        <f>IF(SUMIF(T683:U683,"&lt;0")&lt;&gt;0,SUMIF(T683:U683,"&lt;0")*(-1)," ")</f>
        <v xml:space="preserve"> </v>
      </c>
      <c r="P683" s="15">
        <f>AB683+AD683+AF683+AH683+AJ683+AL683+AN683+AP683+AR683+AT683+AV683+AX683+AZ683+BB683+BD683+BF683+BH683+BJ683+BL683+BN683+BP683+BR683+BT683+BV683+BX683+BZ683+CB683+CD683+CF683+CH683+CJ683+CL683+CN683+CP683+CR683+CT683+CV683+CX683+CZ683+DB683+DD683+DF683+DH683+DJ683+DL683+DN683+DP683+DR683+DT683+DV683+DX683+DZ683+EB683+ED683+EF683+EH683+EJ683+EL683+EN683+EP683+ER683+ET683+EV683+EX683+EZ683+FB683+FD683+FF683+FH683+FJ683+FL683+FN683+FP683+FR683+FT683+FV683+FX683+FZ683+GB683+GD683+GF683</f>
        <v>0</v>
      </c>
      <c r="Q683" s="99">
        <f>P683-GO683</f>
        <v>0</v>
      </c>
      <c r="R683" s="102">
        <f>ROUNDUP(COUNTIF(T683:U683,"&gt; 0")/2,0)</f>
        <v>0</v>
      </c>
      <c r="S683" s="17" t="str">
        <f>IF(R683=0,"-",IF(R683-X683&gt;8,M683/(8+X683),M683/R683))</f>
        <v>-</v>
      </c>
      <c r="T683" s="102" t="str">
        <f>IFERROR(VLOOKUP(D683,'Ласт турнир'!A$2:C$129,2,FALSE),"")</f>
        <v/>
      </c>
      <c r="U683" s="14">
        <f>IFERROR(VLOOKUP(D683,'Ласт турнир'!A$2:C$129,3,FALSE),0)</f>
        <v>0</v>
      </c>
      <c r="V683" s="176"/>
      <c r="W683" s="177" t="str">
        <f>IF(GP683=0," ",IF(GP683-V683=0," ",GP683-V683))</f>
        <v xml:space="preserve"> </v>
      </c>
      <c r="X683" s="178"/>
    </row>
    <row r="684" spans="3:24" x14ac:dyDescent="0.25">
      <c r="C684" s="168">
        <f>C683+1</f>
        <v>603</v>
      </c>
      <c r="D684" s="3" t="s">
        <v>688</v>
      </c>
      <c r="E684" s="7">
        <v>3</v>
      </c>
      <c r="F684" s="26" t="s">
        <v>807</v>
      </c>
      <c r="G684" s="29" t="str">
        <f>TEXT(E684,"0,0") &amp; F684</f>
        <v>3,0</v>
      </c>
      <c r="H684" s="2">
        <f>IF(M684&gt;0,1,0)</f>
        <v>0</v>
      </c>
      <c r="I684" s="2">
        <f>IF(F684="",E684,E684+0.1)</f>
        <v>3</v>
      </c>
      <c r="J684" s="19"/>
      <c r="K684" s="18" t="str">
        <f>IF(M684 &gt; 0, K683+1, "n/a")</f>
        <v>n/a</v>
      </c>
      <c r="L684" s="11" t="str">
        <f t="shared" si="7"/>
        <v xml:space="preserve"> </v>
      </c>
      <c r="M684" s="27">
        <f>U684</f>
        <v>0</v>
      </c>
      <c r="N684" s="13">
        <f>M684-X684</f>
        <v>0</v>
      </c>
      <c r="O684" s="14" t="str">
        <f>IF(SUMIF(T684:U684,"&lt;0")&lt;&gt;0,SUMIF(T684:U684,"&lt;0")*(-1)," ")</f>
        <v xml:space="preserve"> </v>
      </c>
      <c r="P684" s="15">
        <f>AB684+AD684+AF684+AH684+AJ684+AL684+AN684+AP684+AR684+AT684+AV684+AX684+AZ684+BB684+BD684+BF684+BH684+BJ684+BL684+BN684+BP684+BR684+BT684+BV684+BX684+BZ684+CB684+CD684+CF684+CH684+CJ684+CL684+CN684+CP684+CR684+CT684+CV684+CX684+CZ684+DB684+DD684+DF684+DH684+DJ684+DL684+DN684+DP684+DR684+DT684+DV684+DX684+DZ684+EB684+ED684+EF684+EH684+EJ684+EL684+EN684+EP684+ER684+ET684+EV684+EX684+EZ684+FB684+FD684+FF684+FH684+FJ684+FL684+FN684+FP684+FR684+FT684+FV684+FX684+FZ684+GB684+GD684+GF684</f>
        <v>0</v>
      </c>
      <c r="Q684" s="99">
        <f>P684-GO684</f>
        <v>0</v>
      </c>
      <c r="R684" s="102">
        <f>ROUNDUP(COUNTIF(T684:U684,"&gt; 0")/2,0)</f>
        <v>0</v>
      </c>
      <c r="S684" s="17" t="str">
        <f>IF(R684=0,"-",IF(R684-X684&gt;8,M684/(8+X684),M684/R684))</f>
        <v>-</v>
      </c>
      <c r="T684" s="102" t="str">
        <f>IFERROR(VLOOKUP(D684,'Ласт турнир'!A$2:C$129,2,FALSE),"")</f>
        <v/>
      </c>
      <c r="U684" s="14">
        <f>IFERROR(VLOOKUP(D684,'Ласт турнир'!A$2:C$129,3,FALSE),0)</f>
        <v>0</v>
      </c>
      <c r="V684" s="176"/>
      <c r="W684" s="177" t="str">
        <f>IF(GP684=0," ",IF(GP684-V684=0," ",GP684-V684))</f>
        <v xml:space="preserve"> </v>
      </c>
      <c r="X684" s="178"/>
    </row>
    <row r="685" spans="3:24" x14ac:dyDescent="0.25">
      <c r="C685" s="168">
        <f>C684+1</f>
        <v>604</v>
      </c>
      <c r="D685" s="3" t="s">
        <v>689</v>
      </c>
      <c r="E685" s="7">
        <v>3</v>
      </c>
      <c r="F685" s="26" t="s">
        <v>807</v>
      </c>
      <c r="G685" s="29" t="str">
        <f>TEXT(E685,"0,0") &amp; F685</f>
        <v>3,0</v>
      </c>
      <c r="H685" s="2">
        <f>IF(M685&gt;0,1,0)</f>
        <v>0</v>
      </c>
      <c r="I685" s="2">
        <f>IF(F685="",E685,E685+0.1)</f>
        <v>3</v>
      </c>
      <c r="J685" s="19"/>
      <c r="K685" s="18" t="str">
        <f>IF(M685 &gt; 0, K684+1, "n/a")</f>
        <v>n/a</v>
      </c>
      <c r="L685" s="11" t="str">
        <f t="shared" si="7"/>
        <v xml:space="preserve"> </v>
      </c>
      <c r="M685" s="27">
        <f>U685</f>
        <v>0</v>
      </c>
      <c r="N685" s="13">
        <f>M685-X685</f>
        <v>0</v>
      </c>
      <c r="O685" s="14" t="str">
        <f>IF(SUMIF(T685:U685,"&lt;0")&lt;&gt;0,SUMIF(T685:U685,"&lt;0")*(-1)," ")</f>
        <v xml:space="preserve"> </v>
      </c>
      <c r="P685" s="15">
        <f>AB685+AD685+AF685+AH685+AJ685+AL685+AN685+AP685+AR685+AT685+AV685+AX685+AZ685+BB685+BD685+BF685+BH685+BJ685+BL685+BN685+BP685+BR685+BT685+BV685+BX685+BZ685+CB685+CD685+CF685+CH685+CJ685+CL685+CN685+CP685+CR685+CT685+CV685+CX685+CZ685+DB685+DD685+DF685+DH685+DJ685+DL685+DN685+DP685+DR685+DT685+DV685+DX685+DZ685+EB685+ED685+EF685+EH685+EJ685+EL685+EN685+EP685+ER685+ET685+EV685+EX685+EZ685+FB685+FD685+FF685+FH685+FJ685+FL685+FN685+FP685+FR685+FT685+FV685+FX685+FZ685+GB685+GD685+GF685</f>
        <v>0</v>
      </c>
      <c r="Q685" s="99">
        <f>P685-GO685</f>
        <v>0</v>
      </c>
      <c r="R685" s="102">
        <f>ROUNDUP(COUNTIF(T685:U685,"&gt; 0")/2,0)</f>
        <v>0</v>
      </c>
      <c r="S685" s="17" t="str">
        <f>IF(R685=0,"-",IF(R685-X685&gt;8,M685/(8+X685),M685/R685))</f>
        <v>-</v>
      </c>
      <c r="T685" s="102" t="str">
        <f>IFERROR(VLOOKUP(D685,'Ласт турнир'!A$2:C$129,2,FALSE),"")</f>
        <v/>
      </c>
      <c r="U685" s="14">
        <f>IFERROR(VLOOKUP(D685,'Ласт турнир'!A$2:C$129,3,FALSE),0)</f>
        <v>0</v>
      </c>
      <c r="V685" s="176"/>
      <c r="W685" s="177" t="str">
        <f>IF(GP685=0," ",IF(GP685-V685=0," ",GP685-V685))</f>
        <v xml:space="preserve"> </v>
      </c>
      <c r="X685" s="178"/>
    </row>
    <row r="686" spans="3:24" x14ac:dyDescent="0.25">
      <c r="C686" s="168">
        <f>C685+1</f>
        <v>605</v>
      </c>
      <c r="D686" s="3" t="s">
        <v>690</v>
      </c>
      <c r="E686" s="7">
        <v>3</v>
      </c>
      <c r="F686" s="26" t="s">
        <v>807</v>
      </c>
      <c r="G686" s="29" t="str">
        <f>TEXT(E686,"0,0") &amp; F686</f>
        <v>3,0</v>
      </c>
      <c r="H686" s="2">
        <f>IF(M686&gt;0,1,0)</f>
        <v>0</v>
      </c>
      <c r="I686" s="2">
        <f>IF(F686="",E686,E686+0.1)</f>
        <v>3</v>
      </c>
      <c r="J686" s="19"/>
      <c r="K686" s="18" t="str">
        <f>IF(M686 &gt; 0, K685+1, "n/a")</f>
        <v>n/a</v>
      </c>
      <c r="L686" s="11" t="str">
        <f t="shared" si="7"/>
        <v xml:space="preserve"> </v>
      </c>
      <c r="M686" s="27">
        <f>U686</f>
        <v>0</v>
      </c>
      <c r="N686" s="13">
        <f>M686-X686</f>
        <v>0</v>
      </c>
      <c r="O686" s="14" t="str">
        <f>IF(SUMIF(T686:U686,"&lt;0")&lt;&gt;0,SUMIF(T686:U686,"&lt;0")*(-1)," ")</f>
        <v xml:space="preserve"> </v>
      </c>
      <c r="P686" s="15">
        <f>AB686+AD686+AF686+AH686+AJ686+AL686+AN686+AP686+AR686+AT686+AV686+AX686+AZ686+BB686+BD686+BF686+BH686+BJ686+BL686+BN686+BP686+BR686+BT686+BV686+BX686+BZ686+CB686+CD686+CF686+CH686+CJ686+CL686+CN686+CP686+CR686+CT686+CV686+CX686+CZ686+DB686+DD686+DF686+DH686+DJ686+DL686+DN686+DP686+DR686+DT686+DV686+DX686+DZ686+EB686+ED686+EF686+EH686+EJ686+EL686+EN686+EP686+ER686+ET686+EV686+EX686+EZ686+FB686+FD686+FF686+FH686+FJ686+FL686+FN686+FP686+FR686+FT686+FV686+FX686+FZ686+GB686+GD686+GF686</f>
        <v>0</v>
      </c>
      <c r="Q686" s="99">
        <f>P686-GO686</f>
        <v>0</v>
      </c>
      <c r="R686" s="102">
        <f>ROUNDUP(COUNTIF(T686:U686,"&gt; 0")/2,0)</f>
        <v>0</v>
      </c>
      <c r="S686" s="17" t="str">
        <f>IF(R686=0,"-",IF(R686-X686&gt;8,M686/(8+X686),M686/R686))</f>
        <v>-</v>
      </c>
      <c r="T686" s="102" t="str">
        <f>IFERROR(VLOOKUP(D686,'Ласт турнир'!A$2:C$129,2,FALSE),"")</f>
        <v/>
      </c>
      <c r="U686" s="14">
        <f>IFERROR(VLOOKUP(D686,'Ласт турнир'!A$2:C$129,3,FALSE),0)</f>
        <v>0</v>
      </c>
      <c r="V686" s="176"/>
      <c r="W686" s="177" t="str">
        <f>IF(GP686=0," ",IF(GP686-V686=0," ",GP686-V686))</f>
        <v xml:space="preserve"> </v>
      </c>
      <c r="X686" s="178"/>
    </row>
    <row r="687" spans="3:24" x14ac:dyDescent="0.25">
      <c r="C687" s="168">
        <f>C686+1</f>
        <v>606</v>
      </c>
      <c r="D687" s="3" t="s">
        <v>334</v>
      </c>
      <c r="E687" s="7">
        <v>3</v>
      </c>
      <c r="F687" s="26" t="s">
        <v>807</v>
      </c>
      <c r="G687" s="29" t="str">
        <f>TEXT(E687,"0,0") &amp; F687</f>
        <v>3,0</v>
      </c>
      <c r="H687" s="2">
        <f>IF(M687&gt;0,1,0)</f>
        <v>0</v>
      </c>
      <c r="I687" s="2">
        <f>IF(F687="",E687,E687+0.1)</f>
        <v>3</v>
      </c>
      <c r="J687" s="19"/>
      <c r="K687" s="18" t="str">
        <f>IF(M687 &gt; 0, K686+1, "n/a")</f>
        <v>n/a</v>
      </c>
      <c r="L687" s="11" t="str">
        <f t="shared" si="7"/>
        <v xml:space="preserve"> </v>
      </c>
      <c r="M687" s="27">
        <f>U687</f>
        <v>0</v>
      </c>
      <c r="N687" s="13">
        <f>M687-X687</f>
        <v>0</v>
      </c>
      <c r="O687" s="14" t="str">
        <f>IF(SUMIF(T687:U687,"&lt;0")&lt;&gt;0,SUMIF(T687:U687,"&lt;0")*(-1)," ")</f>
        <v xml:space="preserve"> </v>
      </c>
      <c r="P687" s="15">
        <f>AB687+AD687+AF687+AH687+AJ687+AL687+AN687+AP687+AR687+AT687+AV687+AX687+AZ687+BB687+BD687+BF687+BH687+BJ687+BL687+BN687+BP687+BR687+BT687+BV687+BX687+BZ687+CB687+CD687+CF687+CH687+CJ687+CL687+CN687+CP687+CR687+CT687+CV687+CX687+CZ687+DB687+DD687+DF687+DH687+DJ687+DL687+DN687+DP687+DR687+DT687+DV687+DX687+DZ687+EB687+ED687+EF687+EH687+EJ687+EL687+EN687+EP687+ER687+ET687+EV687+EX687+EZ687+FB687+FD687+FF687+FH687+FJ687+FL687+FN687+FP687+FR687+FT687+FV687+FX687+FZ687+GB687+GD687+GF687</f>
        <v>0</v>
      </c>
      <c r="Q687" s="99">
        <f>P687-GO687</f>
        <v>0</v>
      </c>
      <c r="R687" s="102">
        <f>ROUNDUP(COUNTIF(T687:U687,"&gt; 0")/2,0)</f>
        <v>0</v>
      </c>
      <c r="S687" s="17" t="str">
        <f>IF(R687=0,"-",IF(R687-X687&gt;8,M687/(8+X687),M687/R687))</f>
        <v>-</v>
      </c>
      <c r="T687" s="102" t="str">
        <f>IFERROR(VLOOKUP(D687,'Ласт турнир'!A$2:C$129,2,FALSE),"")</f>
        <v/>
      </c>
      <c r="U687" s="14">
        <f>IFERROR(VLOOKUP(D687,'Ласт турнир'!A$2:C$129,3,FALSE),0)</f>
        <v>0</v>
      </c>
      <c r="V687" s="176"/>
      <c r="W687" s="177" t="str">
        <f>IF(GP687=0," ",IF(GP687-V687=0," ",GP687-V687))</f>
        <v xml:space="preserve"> </v>
      </c>
      <c r="X687" s="178"/>
    </row>
    <row r="688" spans="3:24" x14ac:dyDescent="0.25">
      <c r="C688" s="168">
        <f>C687+1</f>
        <v>607</v>
      </c>
      <c r="D688" s="3" t="s">
        <v>692</v>
      </c>
      <c r="E688" s="7">
        <v>3</v>
      </c>
      <c r="F688" s="26" t="s">
        <v>807</v>
      </c>
      <c r="G688" s="29" t="str">
        <f>TEXT(E688,"0,0") &amp; F688</f>
        <v>3,0</v>
      </c>
      <c r="H688" s="2">
        <f>IF(M688&gt;0,1,0)</f>
        <v>0</v>
      </c>
      <c r="I688" s="2">
        <f>IF(F688="",E688,E688+0.1)</f>
        <v>3</v>
      </c>
      <c r="J688" s="19"/>
      <c r="K688" s="18" t="str">
        <f>IF(M688 &gt; 0, K687+1, "n/a")</f>
        <v>n/a</v>
      </c>
      <c r="L688" s="11" t="str">
        <f t="shared" si="7"/>
        <v xml:space="preserve"> </v>
      </c>
      <c r="M688" s="27">
        <f>U688</f>
        <v>0</v>
      </c>
      <c r="N688" s="13">
        <f>M688-X688</f>
        <v>0</v>
      </c>
      <c r="O688" s="14" t="str">
        <f>IF(SUMIF(T688:U688,"&lt;0")&lt;&gt;0,SUMIF(T688:U688,"&lt;0")*(-1)," ")</f>
        <v xml:space="preserve"> </v>
      </c>
      <c r="P688" s="15">
        <f>AB688+AD688+AF688+AH688+AJ688+AL688+AN688+AP688+AR688+AT688+AV688+AX688+AZ688+BB688+BD688+BF688+BH688+BJ688+BL688+BN688+BP688+BR688+BT688+BV688+BX688+BZ688+CB688+CD688+CF688+CH688+CJ688+CL688+CN688+CP688+CR688+CT688+CV688+CX688+CZ688+DB688+DD688+DF688+DH688+DJ688+DL688+DN688+DP688+DR688+DT688+DV688+DX688+DZ688+EB688+ED688+EF688+EH688+EJ688+EL688+EN688+EP688+ER688+ET688+EV688+EX688+EZ688+FB688+FD688+FF688+FH688+FJ688+FL688+FN688+FP688+FR688+FT688+FV688+FX688+FZ688+GB688+GD688+GF688</f>
        <v>0</v>
      </c>
      <c r="Q688" s="99">
        <f>P688-GO688</f>
        <v>0</v>
      </c>
      <c r="R688" s="102">
        <f>ROUNDUP(COUNTIF(T688:U688,"&gt; 0")/2,0)</f>
        <v>0</v>
      </c>
      <c r="S688" s="17" t="str">
        <f>IF(R688=0,"-",IF(R688-X688&gt;8,M688/(8+X688),M688/R688))</f>
        <v>-</v>
      </c>
      <c r="T688" s="102" t="str">
        <f>IFERROR(VLOOKUP(D688,'Ласт турнир'!A$2:C$129,2,FALSE),"")</f>
        <v/>
      </c>
      <c r="U688" s="14">
        <f>IFERROR(VLOOKUP(D688,'Ласт турнир'!A$2:C$129,3,FALSE),0)</f>
        <v>0</v>
      </c>
      <c r="V688" s="176"/>
      <c r="W688" s="177" t="str">
        <f>IF(GP688=0," ",IF(GP688-V688=0," ",GP688-V688))</f>
        <v xml:space="preserve"> </v>
      </c>
      <c r="X688" s="178"/>
    </row>
    <row r="689" spans="3:24" x14ac:dyDescent="0.25">
      <c r="C689" s="168">
        <f>C688+1</f>
        <v>608</v>
      </c>
      <c r="D689" s="3" t="s">
        <v>418</v>
      </c>
      <c r="E689" s="7">
        <v>3</v>
      </c>
      <c r="F689" s="26" t="s">
        <v>807</v>
      </c>
      <c r="G689" s="29" t="str">
        <f>TEXT(E689,"0,0") &amp; F689</f>
        <v>3,0</v>
      </c>
      <c r="H689" s="2">
        <f>IF(M689&gt;0,1,0)</f>
        <v>0</v>
      </c>
      <c r="I689" s="2">
        <f>IF(F689="",E689,E689+0.1)</f>
        <v>3</v>
      </c>
      <c r="J689" s="19"/>
      <c r="K689" s="18" t="str">
        <f>IF(M689 &gt; 0, K688+1, "n/a")</f>
        <v>n/a</v>
      </c>
      <c r="L689" s="11" t="str">
        <f t="shared" si="7"/>
        <v xml:space="preserve"> </v>
      </c>
      <c r="M689" s="27">
        <f>U689</f>
        <v>0</v>
      </c>
      <c r="N689" s="13">
        <f>M689-X689</f>
        <v>0</v>
      </c>
      <c r="O689" s="14" t="str">
        <f>IF(SUMIF(T689:U689,"&lt;0")&lt;&gt;0,SUMIF(T689:U689,"&lt;0")*(-1)," ")</f>
        <v xml:space="preserve"> </v>
      </c>
      <c r="P689" s="15">
        <f>AB689+AD689+AF689+AH689+AJ689+AL689+AN689+AP689+AR689+AT689+AV689+AX689+AZ689+BB689+BD689+BF689+BH689+BJ689+BL689+BN689+BP689+BR689+BT689+BV689+BX689+BZ689+CB689+CD689+CF689+CH689+CJ689+CL689+CN689+CP689+CR689+CT689+CV689+CX689+CZ689+DB689+DD689+DF689+DH689+DJ689+DL689+DN689+DP689+DR689+DT689+DV689+DX689+DZ689+EB689+ED689+EF689+EH689+EJ689+EL689+EN689+EP689+ER689+ET689+EV689+EX689+EZ689+FB689+FD689+FF689+FH689+FJ689+FL689+FN689+FP689+FR689+FT689+FV689+FX689+FZ689+GB689+GD689+GF689</f>
        <v>0</v>
      </c>
      <c r="Q689" s="99">
        <f>P689-GO689</f>
        <v>0</v>
      </c>
      <c r="R689" s="102">
        <f>ROUNDUP(COUNTIF(T689:U689,"&gt; 0")/2,0)</f>
        <v>0</v>
      </c>
      <c r="S689" s="17" t="str">
        <f>IF(R689=0,"-",IF(R689-X689&gt;8,M689/(8+X689),M689/R689))</f>
        <v>-</v>
      </c>
      <c r="T689" s="102" t="str">
        <f>IFERROR(VLOOKUP(D689,'Ласт турнир'!A$2:C$129,2,FALSE),"")</f>
        <v/>
      </c>
      <c r="U689" s="14">
        <f>IFERROR(VLOOKUP(D689,'Ласт турнир'!A$2:C$129,3,FALSE),0)</f>
        <v>0</v>
      </c>
      <c r="V689" s="176"/>
      <c r="W689" s="177" t="str">
        <f>IF(GP689=0," ",IF(GP689-V689=0," ",GP689-V689))</f>
        <v xml:space="preserve"> </v>
      </c>
      <c r="X689" s="178"/>
    </row>
    <row r="690" spans="3:24" x14ac:dyDescent="0.25">
      <c r="C690" s="168">
        <f>C689+1</f>
        <v>609</v>
      </c>
      <c r="D690" s="3" t="s">
        <v>693</v>
      </c>
      <c r="E690" s="7">
        <v>3</v>
      </c>
      <c r="F690" s="26" t="s">
        <v>807</v>
      </c>
      <c r="G690" s="29" t="str">
        <f>TEXT(E690,"0,0") &amp; F690</f>
        <v>3,0</v>
      </c>
      <c r="H690" s="2">
        <f>IF(M690&gt;0,1,0)</f>
        <v>0</v>
      </c>
      <c r="I690" s="2">
        <f>IF(F690="",E690,E690+0.1)</f>
        <v>3</v>
      </c>
      <c r="J690" s="19"/>
      <c r="K690" s="18" t="str">
        <f>IF(M690 &gt; 0, K689+1, "n/a")</f>
        <v>n/a</v>
      </c>
      <c r="L690" s="11" t="str">
        <f t="shared" si="7"/>
        <v xml:space="preserve"> </v>
      </c>
      <c r="M690" s="27">
        <f>U690</f>
        <v>0</v>
      </c>
      <c r="N690" s="13">
        <f>M690-X690</f>
        <v>0</v>
      </c>
      <c r="O690" s="14" t="str">
        <f>IF(SUMIF(T690:U690,"&lt;0")&lt;&gt;0,SUMIF(T690:U690,"&lt;0")*(-1)," ")</f>
        <v xml:space="preserve"> </v>
      </c>
      <c r="P690" s="15">
        <f>AB690+AD690+AF690+AH690+AJ690+AL690+AN690+AP690+AR690+AT690+AV690+AX690+AZ690+BB690+BD690+BF690+BH690+BJ690+BL690+BN690+BP690+BR690+BT690+BV690+BX690+BZ690+CB690+CD690+CF690+CH690+CJ690+CL690+CN690+CP690+CR690+CT690+CV690+CX690+CZ690+DB690+DD690+DF690+DH690+DJ690+DL690+DN690+DP690+DR690+DT690+DV690+DX690+DZ690+EB690+ED690+EF690+EH690+EJ690+EL690+EN690+EP690+ER690+ET690+EV690+EX690+EZ690+FB690+FD690+FF690+FH690+FJ690+FL690+FN690+FP690+FR690+FT690+FV690+FX690+FZ690+GB690+GD690+GF690</f>
        <v>0</v>
      </c>
      <c r="Q690" s="99">
        <f>P690-GO690</f>
        <v>0</v>
      </c>
      <c r="R690" s="102">
        <f>ROUNDUP(COUNTIF(T690:U690,"&gt; 0")/2,0)</f>
        <v>0</v>
      </c>
      <c r="S690" s="17" t="str">
        <f>IF(R690=0,"-",IF(R690-X690&gt;8,M690/(8+X690),M690/R690))</f>
        <v>-</v>
      </c>
      <c r="T690" s="102" t="str">
        <f>IFERROR(VLOOKUP(D690,'Ласт турнир'!A$2:C$129,2,FALSE),"")</f>
        <v/>
      </c>
      <c r="U690" s="14">
        <f>IFERROR(VLOOKUP(D690,'Ласт турнир'!A$2:C$129,3,FALSE),0)</f>
        <v>0</v>
      </c>
      <c r="V690" s="176"/>
      <c r="W690" s="177" t="str">
        <f>IF(GP690=0," ",IF(GP690-V690=0," ",GP690-V690))</f>
        <v xml:space="preserve"> </v>
      </c>
      <c r="X690" s="178"/>
    </row>
    <row r="691" spans="3:24" x14ac:dyDescent="0.25">
      <c r="C691" s="168">
        <f>C690+1</f>
        <v>610</v>
      </c>
      <c r="D691" s="3" t="s">
        <v>694</v>
      </c>
      <c r="E691" s="7">
        <v>3</v>
      </c>
      <c r="F691" s="26" t="s">
        <v>807</v>
      </c>
      <c r="G691" s="29" t="str">
        <f>TEXT(E691,"0,0") &amp; F691</f>
        <v>3,0</v>
      </c>
      <c r="H691" s="2">
        <f>IF(M691&gt;0,1,0)</f>
        <v>0</v>
      </c>
      <c r="I691" s="2">
        <f>IF(F691="",E691,E691+0.1)</f>
        <v>3</v>
      </c>
      <c r="J691" s="19"/>
      <c r="K691" s="18" t="str">
        <f>IF(M691 &gt; 0, K690+1, "n/a")</f>
        <v>n/a</v>
      </c>
      <c r="L691" s="11" t="str">
        <f t="shared" si="7"/>
        <v xml:space="preserve"> </v>
      </c>
      <c r="M691" s="27">
        <f>U691</f>
        <v>0</v>
      </c>
      <c r="N691" s="13">
        <f>M691-X691</f>
        <v>0</v>
      </c>
      <c r="O691" s="14" t="str">
        <f>IF(SUMIF(T691:U691,"&lt;0")&lt;&gt;0,SUMIF(T691:U691,"&lt;0")*(-1)," ")</f>
        <v xml:space="preserve"> </v>
      </c>
      <c r="P691" s="15">
        <f>AB691+AD691+AF691+AH691+AJ691+AL691+AN691+AP691+AR691+AT691+AV691+AX691+AZ691+BB691+BD691+BF691+BH691+BJ691+BL691+BN691+BP691+BR691+BT691+BV691+BX691+BZ691+CB691+CD691+CF691+CH691+CJ691+CL691+CN691+CP691+CR691+CT691+CV691+CX691+CZ691+DB691+DD691+DF691+DH691+DJ691+DL691+DN691+DP691+DR691+DT691+DV691+DX691+DZ691+EB691+ED691+EF691+EH691+EJ691+EL691+EN691+EP691+ER691+ET691+EV691+EX691+EZ691+FB691+FD691+FF691+FH691+FJ691+FL691+FN691+FP691+FR691+FT691+FV691+FX691+FZ691+GB691+GD691+GF691</f>
        <v>0</v>
      </c>
      <c r="Q691" s="99">
        <f>P691-GO691</f>
        <v>0</v>
      </c>
      <c r="R691" s="102">
        <f>ROUNDUP(COUNTIF(T691:U691,"&gt; 0")/2,0)</f>
        <v>0</v>
      </c>
      <c r="S691" s="17" t="str">
        <f>IF(R691=0,"-",IF(R691-X691&gt;8,M691/(8+X691),M691/R691))</f>
        <v>-</v>
      </c>
      <c r="T691" s="102" t="str">
        <f>IFERROR(VLOOKUP(D691,'Ласт турнир'!A$2:C$129,2,FALSE),"")</f>
        <v/>
      </c>
      <c r="U691" s="14">
        <f>IFERROR(VLOOKUP(D691,'Ласт турнир'!A$2:C$129,3,FALSE),0)</f>
        <v>0</v>
      </c>
      <c r="V691" s="176"/>
      <c r="W691" s="177" t="str">
        <f>IF(GP691=0," ",IF(GP691-V691=0," ",GP691-V691))</f>
        <v xml:space="preserve"> </v>
      </c>
      <c r="X691" s="178"/>
    </row>
    <row r="692" spans="3:24" x14ac:dyDescent="0.25">
      <c r="C692" s="168">
        <f>C691+1</f>
        <v>611</v>
      </c>
      <c r="D692" s="3" t="s">
        <v>338</v>
      </c>
      <c r="E692" s="7">
        <v>3</v>
      </c>
      <c r="F692" s="26" t="s">
        <v>807</v>
      </c>
      <c r="G692" s="29" t="str">
        <f>TEXT(E692,"0,0") &amp; F692</f>
        <v>3,0</v>
      </c>
      <c r="H692" s="2">
        <f>IF(M692&gt;0,1,0)</f>
        <v>0</v>
      </c>
      <c r="I692" s="2">
        <f>IF(F692="",E692,E692+0.1)</f>
        <v>3</v>
      </c>
      <c r="J692" s="19"/>
      <c r="K692" s="18" t="str">
        <f>IF(M692 &gt; 0, K691+1, "n/a")</f>
        <v>n/a</v>
      </c>
      <c r="L692" s="11" t="str">
        <f t="shared" si="7"/>
        <v xml:space="preserve"> </v>
      </c>
      <c r="M692" s="27">
        <f>U692</f>
        <v>0</v>
      </c>
      <c r="N692" s="13">
        <f>M692-X692</f>
        <v>0</v>
      </c>
      <c r="O692" s="14" t="str">
        <f>IF(SUMIF(T692:U692,"&lt;0")&lt;&gt;0,SUMIF(T692:U692,"&lt;0")*(-1)," ")</f>
        <v xml:space="preserve"> </v>
      </c>
      <c r="P692" s="15">
        <f>AB692+AD692+AF692+AH692+AJ692+AL692+AN692+AP692+AR692+AT692+AV692+AX692+AZ692+BB692+BD692+BF692+BH692+BJ692+BL692+BN692+BP692+BR692+BT692+BV692+BX692+BZ692+CB692+CD692+CF692+CH692+CJ692+CL692+CN692+CP692+CR692+CT692+CV692+CX692+CZ692+DB692+DD692+DF692+DH692+DJ692+DL692+DN692+DP692+DR692+DT692+DV692+DX692+DZ692+EB692+ED692+EF692+EH692+EJ692+EL692+EN692+EP692+ER692+ET692+EV692+EX692+EZ692+FB692+FD692+FF692+FH692+FJ692+FL692+FN692+FP692+FR692+FT692+FV692+FX692+FZ692+GB692+GD692+GF692</f>
        <v>0</v>
      </c>
      <c r="Q692" s="99">
        <f>P692-GO692</f>
        <v>0</v>
      </c>
      <c r="R692" s="102">
        <f>ROUNDUP(COUNTIF(T692:U692,"&gt; 0")/2,0)</f>
        <v>0</v>
      </c>
      <c r="S692" s="17" t="str">
        <f>IF(R692=0,"-",IF(R692-X692&gt;8,M692/(8+X692),M692/R692))</f>
        <v>-</v>
      </c>
      <c r="T692" s="102" t="str">
        <f>IFERROR(VLOOKUP(D692,'Ласт турнир'!A$2:C$129,2,FALSE),"")</f>
        <v/>
      </c>
      <c r="U692" s="14">
        <f>IFERROR(VLOOKUP(D692,'Ласт турнир'!A$2:C$129,3,FALSE),0)</f>
        <v>0</v>
      </c>
      <c r="V692" s="176"/>
      <c r="W692" s="177" t="str">
        <f>IF(GP692=0," ",IF(GP692-V692=0," ",GP692-V692))</f>
        <v xml:space="preserve"> </v>
      </c>
      <c r="X692" s="178"/>
    </row>
    <row r="693" spans="3:24" x14ac:dyDescent="0.25">
      <c r="C693" s="168">
        <f>C692+1</f>
        <v>612</v>
      </c>
      <c r="D693" s="3" t="s">
        <v>473</v>
      </c>
      <c r="E693" s="7">
        <v>3</v>
      </c>
      <c r="F693" s="26" t="s">
        <v>807</v>
      </c>
      <c r="G693" s="29" t="str">
        <f>TEXT(E693,"0,0") &amp; F693</f>
        <v>3,0</v>
      </c>
      <c r="H693" s="2">
        <f>IF(M693&gt;0,1,0)</f>
        <v>0</v>
      </c>
      <c r="I693" s="2">
        <f>IF(F693="",E693,E693+0.1)</f>
        <v>3</v>
      </c>
      <c r="J693" s="19"/>
      <c r="K693" s="18" t="str">
        <f>IF(M693 &gt; 0, K692+1, "n/a")</f>
        <v>n/a</v>
      </c>
      <c r="L693" s="11" t="str">
        <f t="shared" si="7"/>
        <v xml:space="preserve"> </v>
      </c>
      <c r="M693" s="27">
        <f>U693</f>
        <v>0</v>
      </c>
      <c r="N693" s="13">
        <f>M693-X693</f>
        <v>0</v>
      </c>
      <c r="O693" s="14" t="str">
        <f>IF(SUMIF(T693:U693,"&lt;0")&lt;&gt;0,SUMIF(T693:U693,"&lt;0")*(-1)," ")</f>
        <v xml:space="preserve"> </v>
      </c>
      <c r="P693" s="15">
        <f>AB693+AD693+AF693+AH693+AJ693+AL693+AN693+AP693+AR693+AT693+AV693+AX693+AZ693+BB693+BD693+BF693+BH693+BJ693+BL693+BN693+BP693+BR693+BT693+BV693+BX693+BZ693+CB693+CD693+CF693+CH693+CJ693+CL693+CN693+CP693+CR693+CT693+CV693+CX693+CZ693+DB693+DD693+DF693+DH693+DJ693+DL693+DN693+DP693+DR693+DT693+DV693+DX693+DZ693+EB693+ED693+EF693+EH693+EJ693+EL693+EN693+EP693+ER693+ET693+EV693+EX693+EZ693+FB693+FD693+FF693+FH693+FJ693+FL693+FN693+FP693+FR693+FT693+FV693+FX693+FZ693+GB693+GD693+GF693</f>
        <v>0</v>
      </c>
      <c r="Q693" s="99">
        <f>P693-GO693</f>
        <v>0</v>
      </c>
      <c r="R693" s="102">
        <f>ROUNDUP(COUNTIF(T693:U693,"&gt; 0")/2,0)</f>
        <v>0</v>
      </c>
      <c r="S693" s="17" t="str">
        <f>IF(R693=0,"-",IF(R693-X693&gt;8,M693/(8+X693),M693/R693))</f>
        <v>-</v>
      </c>
      <c r="T693" s="102" t="str">
        <f>IFERROR(VLOOKUP(D693,'Ласт турнир'!A$2:C$129,2,FALSE),"")</f>
        <v/>
      </c>
      <c r="U693" s="14">
        <f>IFERROR(VLOOKUP(D693,'Ласт турнир'!A$2:C$129,3,FALSE),0)</f>
        <v>0</v>
      </c>
      <c r="V693" s="176"/>
      <c r="W693" s="177" t="str">
        <f>IF(GP693=0," ",IF(GP693-V693=0," ",GP693-V693))</f>
        <v xml:space="preserve"> </v>
      </c>
      <c r="X693" s="178"/>
    </row>
    <row r="694" spans="3:24" x14ac:dyDescent="0.25">
      <c r="C694" s="168">
        <f>C693+1</f>
        <v>613</v>
      </c>
      <c r="D694" s="3" t="s">
        <v>409</v>
      </c>
      <c r="E694" s="7">
        <v>3</v>
      </c>
      <c r="F694" s="26" t="s">
        <v>807</v>
      </c>
      <c r="G694" s="29" t="str">
        <f>TEXT(E694,"0,0") &amp; F694</f>
        <v>3,0</v>
      </c>
      <c r="H694" s="2">
        <f>IF(M694&gt;0,1,0)</f>
        <v>0</v>
      </c>
      <c r="I694" s="2">
        <f>IF(F694="",E694,E694+0.1)</f>
        <v>3</v>
      </c>
      <c r="J694" s="19"/>
      <c r="K694" s="18" t="str">
        <f>IF(M694 &gt; 0, K693+1, "n/a")</f>
        <v>n/a</v>
      </c>
      <c r="L694" s="11" t="str">
        <f t="shared" si="7"/>
        <v xml:space="preserve"> </v>
      </c>
      <c r="M694" s="27">
        <f>U694</f>
        <v>0</v>
      </c>
      <c r="N694" s="13">
        <f>M694-X694</f>
        <v>0</v>
      </c>
      <c r="O694" s="14" t="str">
        <f>IF(SUMIF(T694:U694,"&lt;0")&lt;&gt;0,SUMIF(T694:U694,"&lt;0")*(-1)," ")</f>
        <v xml:space="preserve"> </v>
      </c>
      <c r="P694" s="15">
        <f>AB694+AD694+AF694+AH694+AJ694+AL694+AN694+AP694+AR694+AT694+AV694+AX694+AZ694+BB694+BD694+BF694+BH694+BJ694+BL694+BN694+BP694+BR694+BT694+BV694+BX694+BZ694+CB694+CD694+CF694+CH694+CJ694+CL694+CN694+CP694+CR694+CT694+CV694+CX694+CZ694+DB694+DD694+DF694+DH694+DJ694+DL694+DN694+DP694+DR694+DT694+DV694+DX694+DZ694+EB694+ED694+EF694+EH694+EJ694+EL694+EN694+EP694+ER694+ET694+EV694+EX694+EZ694+FB694+FD694+FF694+FH694+FJ694+FL694+FN694+FP694+FR694+FT694+FV694+FX694+FZ694+GB694+GD694+GF694</f>
        <v>0</v>
      </c>
      <c r="Q694" s="99">
        <f>P694-GO694</f>
        <v>0</v>
      </c>
      <c r="R694" s="102">
        <f>ROUNDUP(COUNTIF(T694:U694,"&gt; 0")/2,0)</f>
        <v>0</v>
      </c>
      <c r="S694" s="17" t="str">
        <f>IF(R694=0,"-",IF(R694-X694&gt;8,M694/(8+X694),M694/R694))</f>
        <v>-</v>
      </c>
      <c r="T694" s="102" t="str">
        <f>IFERROR(VLOOKUP(D694,'Ласт турнир'!A$2:C$129,2,FALSE),"")</f>
        <v/>
      </c>
      <c r="U694" s="14">
        <f>IFERROR(VLOOKUP(D694,'Ласт турнир'!A$2:C$129,3,FALSE),0)</f>
        <v>0</v>
      </c>
      <c r="V694" s="176"/>
      <c r="W694" s="177" t="str">
        <f>IF(GP694=0," ",IF(GP694-V694=0," ",GP694-V694))</f>
        <v xml:space="preserve"> </v>
      </c>
      <c r="X694" s="178"/>
    </row>
    <row r="695" spans="3:24" x14ac:dyDescent="0.25">
      <c r="C695" s="168">
        <f>C694+1</f>
        <v>614</v>
      </c>
      <c r="D695" s="3" t="s">
        <v>696</v>
      </c>
      <c r="E695" s="7">
        <v>3</v>
      </c>
      <c r="F695" s="26" t="s">
        <v>807</v>
      </c>
      <c r="G695" s="29" t="str">
        <f>TEXT(E695,"0,0") &amp; F695</f>
        <v>3,0</v>
      </c>
      <c r="H695" s="2">
        <f>IF(M695&gt;0,1,0)</f>
        <v>0</v>
      </c>
      <c r="I695" s="2">
        <f>IF(F695="",E695,E695+0.1)</f>
        <v>3</v>
      </c>
      <c r="J695" s="19"/>
      <c r="K695" s="18" t="str">
        <f>IF(M695 &gt; 0, K694+1, "n/a")</f>
        <v>n/a</v>
      </c>
      <c r="L695" s="11" t="str">
        <f t="shared" si="7"/>
        <v xml:space="preserve"> </v>
      </c>
      <c r="M695" s="27">
        <f>U695</f>
        <v>0</v>
      </c>
      <c r="N695" s="13">
        <f>M695-X695</f>
        <v>0</v>
      </c>
      <c r="O695" s="14" t="str">
        <f>IF(SUMIF(T695:U695,"&lt;0")&lt;&gt;0,SUMIF(T695:U695,"&lt;0")*(-1)," ")</f>
        <v xml:space="preserve"> </v>
      </c>
      <c r="P695" s="15">
        <f>AB695+AD695+AF695+AH695+AJ695+AL695+AN695+AP695+AR695+AT695+AV695+AX695+AZ695+BB695+BD695+BF695+BH695+BJ695+BL695+BN695+BP695+BR695+BT695+BV695+BX695+BZ695+CB695+CD695+CF695+CH695+CJ695+CL695+CN695+CP695+CR695+CT695+CV695+CX695+CZ695+DB695+DD695+DF695+DH695+DJ695+DL695+DN695+DP695+DR695+DT695+DV695+DX695+DZ695+EB695+ED695+EF695+EH695+EJ695+EL695+EN695+EP695+ER695+ET695+EV695+EX695+EZ695+FB695+FD695+FF695+FH695+FJ695+FL695+FN695+FP695+FR695+FT695+FV695+FX695+FZ695+GB695+GD695+GF695</f>
        <v>0</v>
      </c>
      <c r="Q695" s="99">
        <f>P695-GO695</f>
        <v>0</v>
      </c>
      <c r="R695" s="102">
        <f>ROUNDUP(COUNTIF(T695:U695,"&gt; 0")/2,0)</f>
        <v>0</v>
      </c>
      <c r="S695" s="17" t="str">
        <f>IF(R695=0,"-",IF(R695-X695&gt;8,M695/(8+X695),M695/R695))</f>
        <v>-</v>
      </c>
      <c r="T695" s="102" t="str">
        <f>IFERROR(VLOOKUP(D695,'Ласт турнир'!A$2:C$129,2,FALSE),"")</f>
        <v/>
      </c>
      <c r="U695" s="14">
        <f>IFERROR(VLOOKUP(D695,'Ласт турнир'!A$2:C$129,3,FALSE),0)</f>
        <v>0</v>
      </c>
      <c r="V695" s="176"/>
      <c r="W695" s="177" t="str">
        <f>IF(GP695=0," ",IF(GP695-V695=0," ",GP695-V695))</f>
        <v xml:space="preserve"> </v>
      </c>
      <c r="X695" s="178"/>
    </row>
    <row r="696" spans="3:24" x14ac:dyDescent="0.25">
      <c r="C696" s="168">
        <f>C695+1</f>
        <v>615</v>
      </c>
      <c r="D696" s="3" t="s">
        <v>697</v>
      </c>
      <c r="E696" s="7">
        <v>3</v>
      </c>
      <c r="F696" s="26" t="s">
        <v>807</v>
      </c>
      <c r="G696" s="29" t="str">
        <f>TEXT(E696,"0,0") &amp; F696</f>
        <v>3,0</v>
      </c>
      <c r="H696" s="2">
        <f>IF(M696&gt;0,1,0)</f>
        <v>0</v>
      </c>
      <c r="I696" s="2">
        <f>IF(F696="",E696,E696+0.1)</f>
        <v>3</v>
      </c>
      <c r="J696" s="19"/>
      <c r="K696" s="18" t="str">
        <f>IF(M696 &gt; 0, K695+1, "n/a")</f>
        <v>n/a</v>
      </c>
      <c r="L696" s="11" t="str">
        <f t="shared" si="7"/>
        <v xml:space="preserve"> </v>
      </c>
      <c r="M696" s="27">
        <f>U696</f>
        <v>0</v>
      </c>
      <c r="N696" s="13">
        <f>M696-X696</f>
        <v>0</v>
      </c>
      <c r="O696" s="14" t="str">
        <f>IF(SUMIF(T696:U696,"&lt;0")&lt;&gt;0,SUMIF(T696:U696,"&lt;0")*(-1)," ")</f>
        <v xml:space="preserve"> </v>
      </c>
      <c r="P696" s="15">
        <f>AB696+AD696+AF696+AH696+AJ696+AL696+AN696+AP696+AR696+AT696+AV696+AX696+AZ696+BB696+BD696+BF696+BH696+BJ696+BL696+BN696+BP696+BR696+BT696+BV696+BX696+BZ696+CB696+CD696+CF696+CH696+CJ696+CL696+CN696+CP696+CR696+CT696+CV696+CX696+CZ696+DB696+DD696+DF696+DH696+DJ696+DL696+DN696+DP696+DR696+DT696+DV696+DX696+DZ696+EB696+ED696+EF696+EH696+EJ696+EL696+EN696+EP696+ER696+ET696+EV696+EX696+EZ696+FB696+FD696+FF696+FH696+FJ696+FL696+FN696+FP696+FR696+FT696+FV696+FX696+FZ696+GB696+GD696+GF696</f>
        <v>0</v>
      </c>
      <c r="Q696" s="99">
        <f>P696-GO696</f>
        <v>0</v>
      </c>
      <c r="R696" s="102">
        <f>ROUNDUP(COUNTIF(T696:U696,"&gt; 0")/2,0)</f>
        <v>0</v>
      </c>
      <c r="S696" s="17" t="str">
        <f>IF(R696=0,"-",IF(R696-X696&gt;8,M696/(8+X696),M696/R696))</f>
        <v>-</v>
      </c>
      <c r="T696" s="102" t="str">
        <f>IFERROR(VLOOKUP(D696,'Ласт турнир'!A$2:C$129,2,FALSE),"")</f>
        <v/>
      </c>
      <c r="U696" s="14">
        <f>IFERROR(VLOOKUP(D696,'Ласт турнир'!A$2:C$129,3,FALSE),0)</f>
        <v>0</v>
      </c>
      <c r="V696" s="176"/>
      <c r="W696" s="177" t="str">
        <f>IF(GP696=0," ",IF(GP696-V696=0," ",GP696-V696))</f>
        <v xml:space="preserve"> </v>
      </c>
      <c r="X696" s="178"/>
    </row>
    <row r="697" spans="3:24" x14ac:dyDescent="0.25">
      <c r="C697" s="168">
        <f>C696+1</f>
        <v>616</v>
      </c>
      <c r="D697" s="3" t="s">
        <v>698</v>
      </c>
      <c r="E697" s="7">
        <v>3</v>
      </c>
      <c r="F697" s="26" t="s">
        <v>807</v>
      </c>
      <c r="G697" s="29" t="str">
        <f>TEXT(E697,"0,0") &amp; F697</f>
        <v>3,0</v>
      </c>
      <c r="H697" s="2">
        <f>IF(M697&gt;0,1,0)</f>
        <v>0</v>
      </c>
      <c r="I697" s="2">
        <f>IF(F697="",E697,E697+0.1)</f>
        <v>3</v>
      </c>
      <c r="J697" s="19"/>
      <c r="K697" s="18" t="str">
        <f>IF(M697 &gt; 0, K696+1, "n/a")</f>
        <v>n/a</v>
      </c>
      <c r="L697" s="11" t="str">
        <f t="shared" si="7"/>
        <v xml:space="preserve"> </v>
      </c>
      <c r="M697" s="27">
        <f>U697</f>
        <v>0</v>
      </c>
      <c r="N697" s="13">
        <f>M697-X697</f>
        <v>0</v>
      </c>
      <c r="O697" s="14" t="str">
        <f>IF(SUMIF(T697:U697,"&lt;0")&lt;&gt;0,SUMIF(T697:U697,"&lt;0")*(-1)," ")</f>
        <v xml:space="preserve"> </v>
      </c>
      <c r="P697" s="15">
        <f>AB697+AD697+AF697+AH697+AJ697+AL697+AN697+AP697+AR697+AT697+AV697+AX697+AZ697+BB697+BD697+BF697+BH697+BJ697+BL697+BN697+BP697+BR697+BT697+BV697+BX697+BZ697+CB697+CD697+CF697+CH697+CJ697+CL697+CN697+CP697+CR697+CT697+CV697+CX697+CZ697+DB697+DD697+DF697+DH697+DJ697+DL697+DN697+DP697+DR697+DT697+DV697+DX697+DZ697+EB697+ED697+EF697+EH697+EJ697+EL697+EN697+EP697+ER697+ET697+EV697+EX697+EZ697+FB697+FD697+FF697+FH697+FJ697+FL697+FN697+FP697+FR697+FT697+FV697+FX697+FZ697+GB697+GD697+GF697</f>
        <v>0</v>
      </c>
      <c r="Q697" s="99">
        <f>P697-GO697</f>
        <v>0</v>
      </c>
      <c r="R697" s="102">
        <f>ROUNDUP(COUNTIF(T697:U697,"&gt; 0")/2,0)</f>
        <v>0</v>
      </c>
      <c r="S697" s="17" t="str">
        <f>IF(R697=0,"-",IF(R697-X697&gt;8,M697/(8+X697),M697/R697))</f>
        <v>-</v>
      </c>
      <c r="T697" s="102" t="str">
        <f>IFERROR(VLOOKUP(D697,'Ласт турнир'!A$2:C$129,2,FALSE),"")</f>
        <v/>
      </c>
      <c r="U697" s="14">
        <f>IFERROR(VLOOKUP(D697,'Ласт турнир'!A$2:C$129,3,FALSE),0)</f>
        <v>0</v>
      </c>
      <c r="V697" s="176"/>
      <c r="W697" s="177" t="str">
        <f>IF(GP697=0," ",IF(GP697-V697=0," ",GP697-V697))</f>
        <v xml:space="preserve"> </v>
      </c>
      <c r="X697" s="178"/>
    </row>
    <row r="698" spans="3:24" x14ac:dyDescent="0.25">
      <c r="C698" s="168">
        <f>C697+1</f>
        <v>617</v>
      </c>
      <c r="D698" s="3" t="s">
        <v>699</v>
      </c>
      <c r="E698" s="7">
        <v>3</v>
      </c>
      <c r="F698" s="26" t="s">
        <v>807</v>
      </c>
      <c r="G698" s="29" t="str">
        <f>TEXT(E698,"0,0") &amp; F698</f>
        <v>3,0</v>
      </c>
      <c r="H698" s="2">
        <f>IF(M698&gt;0,1,0)</f>
        <v>0</v>
      </c>
      <c r="I698" s="2">
        <f>IF(F698="",E698,E698+0.1)</f>
        <v>3</v>
      </c>
      <c r="J698" s="19"/>
      <c r="K698" s="18" t="str">
        <f>IF(M698 &gt; 0, K697+1, "n/a")</f>
        <v>n/a</v>
      </c>
      <c r="L698" s="11" t="str">
        <f t="shared" si="7"/>
        <v xml:space="preserve"> </v>
      </c>
      <c r="M698" s="27">
        <f>U698</f>
        <v>0</v>
      </c>
      <c r="N698" s="13">
        <f>M698-X698</f>
        <v>0</v>
      </c>
      <c r="O698" s="14" t="str">
        <f>IF(SUMIF(T698:U698,"&lt;0")&lt;&gt;0,SUMIF(T698:U698,"&lt;0")*(-1)," ")</f>
        <v xml:space="preserve"> </v>
      </c>
      <c r="P698" s="15">
        <f>AB698+AD698+AF698+AH698+AJ698+AL698+AN698+AP698+AR698+AT698+AV698+AX698+AZ698+BB698+BD698+BF698+BH698+BJ698+BL698+BN698+BP698+BR698+BT698+BV698+BX698+BZ698+CB698+CD698+CF698+CH698+CJ698+CL698+CN698+CP698+CR698+CT698+CV698+CX698+CZ698+DB698+DD698+DF698+DH698+DJ698+DL698+DN698+DP698+DR698+DT698+DV698+DX698+DZ698+EB698+ED698+EF698+EH698+EJ698+EL698+EN698+EP698+ER698+ET698+EV698+EX698+EZ698+FB698+FD698+FF698+FH698+FJ698+FL698+FN698+FP698+FR698+FT698+FV698+FX698+FZ698+GB698+GD698+GF698</f>
        <v>0</v>
      </c>
      <c r="Q698" s="99">
        <f>P698-GO698</f>
        <v>0</v>
      </c>
      <c r="R698" s="102">
        <f>ROUNDUP(COUNTIF(T698:U698,"&gt; 0")/2,0)</f>
        <v>0</v>
      </c>
      <c r="S698" s="17" t="str">
        <f>IF(R698=0,"-",IF(R698-X698&gt;8,M698/(8+X698),M698/R698))</f>
        <v>-</v>
      </c>
      <c r="T698" s="102" t="str">
        <f>IFERROR(VLOOKUP(D698,'Ласт турнир'!A$2:C$129,2,FALSE),"")</f>
        <v/>
      </c>
      <c r="U698" s="14">
        <f>IFERROR(VLOOKUP(D698,'Ласт турнир'!A$2:C$129,3,FALSE),0)</f>
        <v>0</v>
      </c>
      <c r="V698" s="176"/>
      <c r="W698" s="177" t="str">
        <f>IF(GP698=0," ",IF(GP698-V698=0," ",GP698-V698))</f>
        <v xml:space="preserve"> </v>
      </c>
      <c r="X698" s="178"/>
    </row>
    <row r="699" spans="3:24" x14ac:dyDescent="0.25">
      <c r="C699" s="168">
        <f>C698+1</f>
        <v>618</v>
      </c>
      <c r="D699" s="3" t="s">
        <v>410</v>
      </c>
      <c r="E699" s="7">
        <v>3</v>
      </c>
      <c r="F699" s="26" t="s">
        <v>807</v>
      </c>
      <c r="G699" s="29" t="str">
        <f>TEXT(E699,"0,0") &amp; F699</f>
        <v>3,0</v>
      </c>
      <c r="H699" s="2">
        <f>IF(M699&gt;0,1,0)</f>
        <v>0</v>
      </c>
      <c r="I699" s="2">
        <f>IF(F699="",E699,E699+0.1)</f>
        <v>3</v>
      </c>
      <c r="J699" s="19"/>
      <c r="K699" s="18" t="str">
        <f>IF(M699 &gt; 0, K698+1, "n/a")</f>
        <v>n/a</v>
      </c>
      <c r="L699" s="11" t="str">
        <f t="shared" si="7"/>
        <v xml:space="preserve"> </v>
      </c>
      <c r="M699" s="27">
        <f>U699</f>
        <v>0</v>
      </c>
      <c r="N699" s="13">
        <f>M699-X699</f>
        <v>0</v>
      </c>
      <c r="O699" s="14" t="str">
        <f>IF(SUMIF(T699:U699,"&lt;0")&lt;&gt;0,SUMIF(T699:U699,"&lt;0")*(-1)," ")</f>
        <v xml:space="preserve"> </v>
      </c>
      <c r="P699" s="15">
        <f>AB699+AD699+AF699+AH699+AJ699+AL699+AN699+AP699+AR699+AT699+AV699+AX699+AZ699+BB699+BD699+BF699+BH699+BJ699+BL699+BN699+BP699+BR699+BT699+BV699+BX699+BZ699+CB699+CD699+CF699+CH699+CJ699+CL699+CN699+CP699+CR699+CT699+CV699+CX699+CZ699+DB699+DD699+DF699+DH699+DJ699+DL699+DN699+DP699+DR699+DT699+DV699+DX699+DZ699+EB699+ED699+EF699+EH699+EJ699+EL699+EN699+EP699+ER699+ET699+EV699+EX699+EZ699+FB699+FD699+FF699+FH699+FJ699+FL699+FN699+FP699+FR699+FT699+FV699+FX699+FZ699+GB699+GD699+GF699</f>
        <v>0</v>
      </c>
      <c r="Q699" s="99">
        <f>P699-GO699</f>
        <v>0</v>
      </c>
      <c r="R699" s="102">
        <f>ROUNDUP(COUNTIF(T699:U699,"&gt; 0")/2,0)</f>
        <v>0</v>
      </c>
      <c r="S699" s="17" t="str">
        <f>IF(R699=0,"-",IF(R699-X699&gt;8,M699/(8+X699),M699/R699))</f>
        <v>-</v>
      </c>
      <c r="T699" s="102" t="str">
        <f>IFERROR(VLOOKUP(D699,'Ласт турнир'!A$2:C$129,2,FALSE),"")</f>
        <v/>
      </c>
      <c r="U699" s="14">
        <f>IFERROR(VLOOKUP(D699,'Ласт турнир'!A$2:C$129,3,FALSE),0)</f>
        <v>0</v>
      </c>
      <c r="V699" s="176"/>
      <c r="W699" s="177" t="str">
        <f>IF(GP699=0," ",IF(GP699-V699=0," ",GP699-V699))</f>
        <v xml:space="preserve"> </v>
      </c>
      <c r="X699" s="178"/>
    </row>
    <row r="700" spans="3:24" x14ac:dyDescent="0.25">
      <c r="C700" s="168">
        <f>C699+1</f>
        <v>619</v>
      </c>
      <c r="D700" s="3" t="s">
        <v>700</v>
      </c>
      <c r="E700" s="7">
        <v>3</v>
      </c>
      <c r="F700" s="26" t="s">
        <v>807</v>
      </c>
      <c r="G700" s="29" t="str">
        <f>TEXT(E700,"0,0") &amp; F700</f>
        <v>3,0</v>
      </c>
      <c r="H700" s="2">
        <f>IF(M700&gt;0,1,0)</f>
        <v>0</v>
      </c>
      <c r="I700" s="2">
        <f>IF(F700="",E700,E700+0.1)</f>
        <v>3</v>
      </c>
      <c r="J700" s="19"/>
      <c r="K700" s="18" t="str">
        <f>IF(M700 &gt; 0, K699+1, "n/a")</f>
        <v>n/a</v>
      </c>
      <c r="L700" s="11" t="str">
        <f t="shared" si="7"/>
        <v xml:space="preserve"> </v>
      </c>
      <c r="M700" s="27">
        <f>U700</f>
        <v>0</v>
      </c>
      <c r="N700" s="13">
        <f>M700-X700</f>
        <v>0</v>
      </c>
      <c r="O700" s="14" t="str">
        <f>IF(SUMIF(T700:U700,"&lt;0")&lt;&gt;0,SUMIF(T700:U700,"&lt;0")*(-1)," ")</f>
        <v xml:space="preserve"> </v>
      </c>
      <c r="P700" s="15">
        <f>AB700+AD700+AF700+AH700+AJ700+AL700+AN700+AP700+AR700+AT700+AV700+AX700+AZ700+BB700+BD700+BF700+BH700+BJ700+BL700+BN700+BP700+BR700+BT700+BV700+BX700+BZ700+CB700+CD700+CF700+CH700+CJ700+CL700+CN700+CP700+CR700+CT700+CV700+CX700+CZ700+DB700+DD700+DF700+DH700+DJ700+DL700+DN700+DP700+DR700+DT700+DV700+DX700+DZ700+EB700+ED700+EF700+EH700+EJ700+EL700+EN700+EP700+ER700+ET700+EV700+EX700+EZ700+FB700+FD700+FF700+FH700+FJ700+FL700+FN700+FP700+FR700+FT700+FV700+FX700+FZ700+GB700+GD700+GF700</f>
        <v>0</v>
      </c>
      <c r="Q700" s="99">
        <f>P700-GO700</f>
        <v>0</v>
      </c>
      <c r="R700" s="102">
        <f>ROUNDUP(COUNTIF(T700:U700,"&gt; 0")/2,0)</f>
        <v>0</v>
      </c>
      <c r="S700" s="17" t="str">
        <f>IF(R700=0,"-",IF(R700-X700&gt;8,M700/(8+X700),M700/R700))</f>
        <v>-</v>
      </c>
      <c r="T700" s="102" t="str">
        <f>IFERROR(VLOOKUP(D700,'Ласт турнир'!A$2:C$129,2,FALSE),"")</f>
        <v/>
      </c>
      <c r="U700" s="14">
        <f>IFERROR(VLOOKUP(D700,'Ласт турнир'!A$2:C$129,3,FALSE),0)</f>
        <v>0</v>
      </c>
      <c r="V700" s="176"/>
      <c r="W700" s="177" t="str">
        <f>IF(GP700=0," ",IF(GP700-V700=0," ",GP700-V700))</f>
        <v xml:space="preserve"> </v>
      </c>
      <c r="X700" s="178"/>
    </row>
    <row r="701" spans="3:24" x14ac:dyDescent="0.25">
      <c r="C701" s="168">
        <f>C700+1</f>
        <v>620</v>
      </c>
      <c r="D701" s="3" t="s">
        <v>701</v>
      </c>
      <c r="E701" s="7">
        <v>3</v>
      </c>
      <c r="F701" s="26" t="s">
        <v>807</v>
      </c>
      <c r="G701" s="29" t="str">
        <f>TEXT(E701,"0,0") &amp; F701</f>
        <v>3,0</v>
      </c>
      <c r="H701" s="2">
        <f>IF(M701&gt;0,1,0)</f>
        <v>0</v>
      </c>
      <c r="I701" s="2">
        <f>IF(F701="",E701,E701+0.1)</f>
        <v>3</v>
      </c>
      <c r="J701" s="19"/>
      <c r="K701" s="18" t="str">
        <f>IF(M701 &gt; 0, K700+1, "n/a")</f>
        <v>n/a</v>
      </c>
      <c r="L701" s="11" t="str">
        <f t="shared" si="7"/>
        <v xml:space="preserve"> </v>
      </c>
      <c r="M701" s="27">
        <f>U701</f>
        <v>0</v>
      </c>
      <c r="N701" s="13">
        <f>M701-X701</f>
        <v>0</v>
      </c>
      <c r="O701" s="14" t="str">
        <f>IF(SUMIF(T701:U701,"&lt;0")&lt;&gt;0,SUMIF(T701:U701,"&lt;0")*(-1)," ")</f>
        <v xml:space="preserve"> </v>
      </c>
      <c r="P701" s="15">
        <f>AB701+AD701+AF701+AH701+AJ701+AL701+AN701+AP701+AR701+AT701+AV701+AX701+AZ701+BB701+BD701+BF701+BH701+BJ701+BL701+BN701+BP701+BR701+BT701+BV701+BX701+BZ701+CB701+CD701+CF701+CH701+CJ701+CL701+CN701+CP701+CR701+CT701+CV701+CX701+CZ701+DB701+DD701+DF701+DH701+DJ701+DL701+DN701+DP701+DR701+DT701+DV701+DX701+DZ701+EB701+ED701+EF701+EH701+EJ701+EL701+EN701+EP701+ER701+ET701+EV701+EX701+EZ701+FB701+FD701+FF701+FH701+FJ701+FL701+FN701+FP701+FR701+FT701+FV701+FX701+FZ701+GB701+GD701+GF701</f>
        <v>0</v>
      </c>
      <c r="Q701" s="99">
        <f>P701-GO701</f>
        <v>0</v>
      </c>
      <c r="R701" s="102">
        <f>ROUNDUP(COUNTIF(T701:U701,"&gt; 0")/2,0)</f>
        <v>0</v>
      </c>
      <c r="S701" s="17" t="str">
        <f>IF(R701=0,"-",IF(R701-X701&gt;8,M701/(8+X701),M701/R701))</f>
        <v>-</v>
      </c>
      <c r="T701" s="102" t="str">
        <f>IFERROR(VLOOKUP(D701,'Ласт турнир'!A$2:C$129,2,FALSE),"")</f>
        <v/>
      </c>
      <c r="U701" s="14">
        <f>IFERROR(VLOOKUP(D701,'Ласт турнир'!A$2:C$129,3,FALSE),0)</f>
        <v>0</v>
      </c>
      <c r="V701" s="176"/>
      <c r="W701" s="177" t="str">
        <f>IF(GP701=0," ",IF(GP701-V701=0," ",GP701-V701))</f>
        <v xml:space="preserve"> </v>
      </c>
      <c r="X701" s="178"/>
    </row>
    <row r="702" spans="3:24" x14ac:dyDescent="0.25">
      <c r="C702" s="168">
        <f>C701+1</f>
        <v>621</v>
      </c>
      <c r="D702" s="3" t="s">
        <v>395</v>
      </c>
      <c r="E702" s="7">
        <v>3</v>
      </c>
      <c r="F702" s="26" t="s">
        <v>807</v>
      </c>
      <c r="G702" s="29" t="str">
        <f>TEXT(E702,"0,0") &amp; F702</f>
        <v>3,0</v>
      </c>
      <c r="H702" s="2">
        <f>IF(M702&gt;0,1,0)</f>
        <v>0</v>
      </c>
      <c r="I702" s="2">
        <f>IF(F702="",E702,E702+0.1)</f>
        <v>3</v>
      </c>
      <c r="J702" s="19"/>
      <c r="K702" s="18" t="str">
        <f>IF(M702 &gt; 0, K701+1, "n/a")</f>
        <v>n/a</v>
      </c>
      <c r="L702" s="11" t="str">
        <f t="shared" si="7"/>
        <v xml:space="preserve"> </v>
      </c>
      <c r="M702" s="27">
        <f>U702</f>
        <v>0</v>
      </c>
      <c r="N702" s="13">
        <f>M702-X702</f>
        <v>0</v>
      </c>
      <c r="O702" s="14" t="str">
        <f>IF(SUMIF(T702:U702,"&lt;0")&lt;&gt;0,SUMIF(T702:U702,"&lt;0")*(-1)," ")</f>
        <v xml:space="preserve"> </v>
      </c>
      <c r="P702" s="15">
        <f>AB702+AD702+AF702+AH702+AJ702+AL702+AN702+AP702+AR702+AT702+AV702+AX702+AZ702+BB702+BD702+BF702+BH702+BJ702+BL702+BN702+BP702+BR702+BT702+BV702+BX702+BZ702+CB702+CD702+CF702+CH702+CJ702+CL702+CN702+CP702+CR702+CT702+CV702+CX702+CZ702+DB702+DD702+DF702+DH702+DJ702+DL702+DN702+DP702+DR702+DT702+DV702+DX702+DZ702+EB702+ED702+EF702+EH702+EJ702+EL702+EN702+EP702+ER702+ET702+EV702+EX702+EZ702+FB702+FD702+FF702+FH702+FJ702+FL702+FN702+FP702+FR702+FT702+FV702+FX702+FZ702+GB702+GD702+GF702</f>
        <v>0</v>
      </c>
      <c r="Q702" s="99">
        <f>P702-GO702</f>
        <v>0</v>
      </c>
      <c r="R702" s="102">
        <f>ROUNDUP(COUNTIF(T702:U702,"&gt; 0")/2,0)</f>
        <v>0</v>
      </c>
      <c r="S702" s="17" t="str">
        <f>IF(R702=0,"-",IF(R702-X702&gt;8,M702/(8+X702),M702/R702))</f>
        <v>-</v>
      </c>
      <c r="T702" s="102" t="str">
        <f>IFERROR(VLOOKUP(D702,'Ласт турнир'!A$2:C$129,2,FALSE),"")</f>
        <v/>
      </c>
      <c r="U702" s="14">
        <f>IFERROR(VLOOKUP(D702,'Ласт турнир'!A$2:C$129,3,FALSE),0)</f>
        <v>0</v>
      </c>
      <c r="V702" s="176"/>
      <c r="W702" s="177" t="str">
        <f>IF(GP702=0," ",IF(GP702-V702=0," ",GP702-V702))</f>
        <v xml:space="preserve"> </v>
      </c>
      <c r="X702" s="178"/>
    </row>
    <row r="703" spans="3:24" x14ac:dyDescent="0.25">
      <c r="C703" s="168">
        <f>C702+1</f>
        <v>622</v>
      </c>
      <c r="D703" s="3" t="s">
        <v>702</v>
      </c>
      <c r="E703" s="7">
        <v>3</v>
      </c>
      <c r="F703" s="26" t="s">
        <v>807</v>
      </c>
      <c r="G703" s="29" t="str">
        <f>TEXT(E703,"0,0") &amp; F703</f>
        <v>3,0</v>
      </c>
      <c r="H703" s="2">
        <f>IF(M703&gt;0,1,0)</f>
        <v>0</v>
      </c>
      <c r="I703" s="2">
        <f>IF(F703="",E703,E703+0.1)</f>
        <v>3</v>
      </c>
      <c r="J703" s="19"/>
      <c r="K703" s="18" t="str">
        <f>IF(M703 &gt; 0, K702+1, "n/a")</f>
        <v>n/a</v>
      </c>
      <c r="L703" s="11" t="str">
        <f t="shared" si="7"/>
        <v xml:space="preserve"> </v>
      </c>
      <c r="M703" s="27">
        <f>U703</f>
        <v>0</v>
      </c>
      <c r="N703" s="13">
        <f>M703-X703</f>
        <v>0</v>
      </c>
      <c r="O703" s="14" t="str">
        <f>IF(SUMIF(T703:U703,"&lt;0")&lt;&gt;0,SUMIF(T703:U703,"&lt;0")*(-1)," ")</f>
        <v xml:space="preserve"> </v>
      </c>
      <c r="P703" s="15">
        <f>AB703+AD703+AF703+AH703+AJ703+AL703+AN703+AP703+AR703+AT703+AV703+AX703+AZ703+BB703+BD703+BF703+BH703+BJ703+BL703+BN703+BP703+BR703+BT703+BV703+BX703+BZ703+CB703+CD703+CF703+CH703+CJ703+CL703+CN703+CP703+CR703+CT703+CV703+CX703+CZ703+DB703+DD703+DF703+DH703+DJ703+DL703+DN703+DP703+DR703+DT703+DV703+DX703+DZ703+EB703+ED703+EF703+EH703+EJ703+EL703+EN703+EP703+ER703+ET703+EV703+EX703+EZ703+FB703+FD703+FF703+FH703+FJ703+FL703+FN703+FP703+FR703+FT703+FV703+FX703+FZ703+GB703+GD703+GF703</f>
        <v>0</v>
      </c>
      <c r="Q703" s="99">
        <f>P703-GO703</f>
        <v>0</v>
      </c>
      <c r="R703" s="102">
        <f>ROUNDUP(COUNTIF(T703:U703,"&gt; 0")/2,0)</f>
        <v>0</v>
      </c>
      <c r="S703" s="17" t="str">
        <f>IF(R703=0,"-",IF(R703-X703&gt;8,M703/(8+X703),M703/R703))</f>
        <v>-</v>
      </c>
      <c r="T703" s="102" t="str">
        <f>IFERROR(VLOOKUP(D703,'Ласт турнир'!A$2:C$129,2,FALSE),"")</f>
        <v/>
      </c>
      <c r="U703" s="14">
        <f>IFERROR(VLOOKUP(D703,'Ласт турнир'!A$2:C$129,3,FALSE),0)</f>
        <v>0</v>
      </c>
      <c r="V703" s="176"/>
      <c r="W703" s="177" t="str">
        <f>IF(GP703=0," ",IF(GP703-V703=0," ",GP703-V703))</f>
        <v xml:space="preserve"> </v>
      </c>
      <c r="X703" s="178"/>
    </row>
    <row r="704" spans="3:24" x14ac:dyDescent="0.25">
      <c r="C704" s="168">
        <f>C703+1</f>
        <v>623</v>
      </c>
      <c r="D704" s="3" t="s">
        <v>503</v>
      </c>
      <c r="E704" s="7">
        <v>3</v>
      </c>
      <c r="F704" s="26" t="s">
        <v>807</v>
      </c>
      <c r="G704" s="29" t="str">
        <f>TEXT(E704,"0,0") &amp; F704</f>
        <v>3,0</v>
      </c>
      <c r="H704" s="2">
        <f>IF(M704&gt;0,1,0)</f>
        <v>0</v>
      </c>
      <c r="I704" s="2">
        <f>IF(F704="",E704,E704+0.1)</f>
        <v>3</v>
      </c>
      <c r="J704" s="19"/>
      <c r="K704" s="18" t="str">
        <f>IF(M704 &gt; 0, K703+1, "n/a")</f>
        <v>n/a</v>
      </c>
      <c r="L704" s="11" t="str">
        <f t="shared" si="7"/>
        <v xml:space="preserve"> </v>
      </c>
      <c r="M704" s="27">
        <f>U704</f>
        <v>0</v>
      </c>
      <c r="N704" s="13">
        <f>M704-X704</f>
        <v>0</v>
      </c>
      <c r="O704" s="14" t="str">
        <f>IF(SUMIF(T704:U704,"&lt;0")&lt;&gt;0,SUMIF(T704:U704,"&lt;0")*(-1)," ")</f>
        <v xml:space="preserve"> </v>
      </c>
      <c r="P704" s="15">
        <f>AB704+AD704+AF704+AH704+AJ704+AL704+AN704+AP704+AR704+AT704+AV704+AX704+AZ704+BB704+BD704+BF704+BH704+BJ704+BL704+BN704+BP704+BR704+BT704+BV704+BX704+BZ704+CB704+CD704+CF704+CH704+CJ704+CL704+CN704+CP704+CR704+CT704+CV704+CX704+CZ704+DB704+DD704+DF704+DH704+DJ704+DL704+DN704+DP704+DR704+DT704+DV704+DX704+DZ704+EB704+ED704+EF704+EH704+EJ704+EL704+EN704+EP704+ER704+ET704+EV704+EX704+EZ704+FB704+FD704+FF704+FH704+FJ704+FL704+FN704+FP704+FR704+FT704+FV704+FX704+FZ704+GB704+GD704+GF704</f>
        <v>0</v>
      </c>
      <c r="Q704" s="99">
        <f>P704-GO704</f>
        <v>0</v>
      </c>
      <c r="R704" s="102">
        <f>ROUNDUP(COUNTIF(T704:U704,"&gt; 0")/2,0)</f>
        <v>0</v>
      </c>
      <c r="S704" s="17" t="str">
        <f>IF(R704=0,"-",IF(R704-X704&gt;8,M704/(8+X704),M704/R704))</f>
        <v>-</v>
      </c>
      <c r="T704" s="102" t="str">
        <f>IFERROR(VLOOKUP(D704,'Ласт турнир'!A$2:C$129,2,FALSE),"")</f>
        <v/>
      </c>
      <c r="U704" s="14">
        <f>IFERROR(VLOOKUP(D704,'Ласт турнир'!A$2:C$129,3,FALSE),0)</f>
        <v>0</v>
      </c>
      <c r="V704" s="176"/>
      <c r="W704" s="177" t="str">
        <f>IF(GP704=0," ",IF(GP704-V704=0," ",GP704-V704))</f>
        <v xml:space="preserve"> </v>
      </c>
      <c r="X704" s="178"/>
    </row>
    <row r="705" spans="3:24" x14ac:dyDescent="0.25">
      <c r="C705" s="168">
        <f>C704+1</f>
        <v>624</v>
      </c>
      <c r="D705" s="3" t="s">
        <v>703</v>
      </c>
      <c r="E705" s="7">
        <v>3</v>
      </c>
      <c r="F705" s="26" t="s">
        <v>807</v>
      </c>
      <c r="G705" s="29" t="str">
        <f>TEXT(E705,"0,0") &amp; F705</f>
        <v>3,0</v>
      </c>
      <c r="H705" s="2">
        <f>IF(M705&gt;0,1,0)</f>
        <v>0</v>
      </c>
      <c r="I705" s="2">
        <f>IF(F705="",E705,E705+0.1)</f>
        <v>3</v>
      </c>
      <c r="J705" s="19"/>
      <c r="K705" s="18" t="str">
        <f>IF(M705 &gt; 0, K704+1, "n/a")</f>
        <v>n/a</v>
      </c>
      <c r="L705" s="11" t="str">
        <f t="shared" si="7"/>
        <v xml:space="preserve"> </v>
      </c>
      <c r="M705" s="27">
        <f>U705</f>
        <v>0</v>
      </c>
      <c r="N705" s="13">
        <f>M705-X705</f>
        <v>0</v>
      </c>
      <c r="O705" s="14" t="str">
        <f>IF(SUMIF(T705:U705,"&lt;0")&lt;&gt;0,SUMIF(T705:U705,"&lt;0")*(-1)," ")</f>
        <v xml:space="preserve"> </v>
      </c>
      <c r="P705" s="15">
        <f>AB705+AD705+AF705+AH705+AJ705+AL705+AN705+AP705+AR705+AT705+AV705+AX705+AZ705+BB705+BD705+BF705+BH705+BJ705+BL705+BN705+BP705+BR705+BT705+BV705+BX705+BZ705+CB705+CD705+CF705+CH705+CJ705+CL705+CN705+CP705+CR705+CT705+CV705+CX705+CZ705+DB705+DD705+DF705+DH705+DJ705+DL705+DN705+DP705+DR705+DT705+DV705+DX705+DZ705+EB705+ED705+EF705+EH705+EJ705+EL705+EN705+EP705+ER705+ET705+EV705+EX705+EZ705+FB705+FD705+FF705+FH705+FJ705+FL705+FN705+FP705+FR705+FT705+FV705+FX705+FZ705+GB705+GD705+GF705</f>
        <v>0</v>
      </c>
      <c r="Q705" s="99">
        <f>P705-GO705</f>
        <v>0</v>
      </c>
      <c r="R705" s="102">
        <f>ROUNDUP(COUNTIF(T705:U705,"&gt; 0")/2,0)</f>
        <v>0</v>
      </c>
      <c r="S705" s="17" t="str">
        <f>IF(R705=0,"-",IF(R705-X705&gt;8,M705/(8+X705),M705/R705))</f>
        <v>-</v>
      </c>
      <c r="T705" s="102" t="str">
        <f>IFERROR(VLOOKUP(D705,'Ласт турнир'!A$2:C$129,2,FALSE),"")</f>
        <v/>
      </c>
      <c r="U705" s="14">
        <f>IFERROR(VLOOKUP(D705,'Ласт турнир'!A$2:C$129,3,FALSE),0)</f>
        <v>0</v>
      </c>
      <c r="V705" s="176"/>
      <c r="W705" s="177" t="str">
        <f>IF(GP705=0," ",IF(GP705-V705=0," ",GP705-V705))</f>
        <v xml:space="preserve"> </v>
      </c>
      <c r="X705" s="178"/>
    </row>
    <row r="706" spans="3:24" x14ac:dyDescent="0.25">
      <c r="C706" s="168">
        <f>C705+1</f>
        <v>625</v>
      </c>
      <c r="D706" s="3" t="s">
        <v>704</v>
      </c>
      <c r="E706" s="7">
        <v>3</v>
      </c>
      <c r="F706" s="26" t="s">
        <v>807</v>
      </c>
      <c r="G706" s="29" t="str">
        <f>TEXT(E706,"0,0") &amp; F706</f>
        <v>3,0</v>
      </c>
      <c r="H706" s="2">
        <f>IF(M706&gt;0,1,0)</f>
        <v>0</v>
      </c>
      <c r="I706" s="2">
        <f>IF(F706="",E706,E706+0.1)</f>
        <v>3</v>
      </c>
      <c r="J706" s="19"/>
      <c r="K706" s="18" t="str">
        <f>IF(M706 &gt; 0, K705+1, "n/a")</f>
        <v>n/a</v>
      </c>
      <c r="L706" s="11" t="str">
        <f t="shared" si="7"/>
        <v xml:space="preserve"> </v>
      </c>
      <c r="M706" s="27">
        <f>U706</f>
        <v>0</v>
      </c>
      <c r="N706" s="13">
        <f>M706-X706</f>
        <v>0</v>
      </c>
      <c r="O706" s="14" t="str">
        <f>IF(SUMIF(T706:U706,"&lt;0")&lt;&gt;0,SUMIF(T706:U706,"&lt;0")*(-1)," ")</f>
        <v xml:space="preserve"> </v>
      </c>
      <c r="P706" s="15">
        <f>AB706+AD706+AF706+AH706+AJ706+AL706+AN706+AP706+AR706+AT706+AV706+AX706+AZ706+BB706+BD706+BF706+BH706+BJ706+BL706+BN706+BP706+BR706+BT706+BV706+BX706+BZ706+CB706+CD706+CF706+CH706+CJ706+CL706+CN706+CP706+CR706+CT706+CV706+CX706+CZ706+DB706+DD706+DF706+DH706+DJ706+DL706+DN706+DP706+DR706+DT706+DV706+DX706+DZ706+EB706+ED706+EF706+EH706+EJ706+EL706+EN706+EP706+ER706+ET706+EV706+EX706+EZ706+FB706+FD706+FF706+FH706+FJ706+FL706+FN706+FP706+FR706+FT706+FV706+FX706+FZ706+GB706+GD706+GF706</f>
        <v>0</v>
      </c>
      <c r="Q706" s="99">
        <f>P706-GO706</f>
        <v>0</v>
      </c>
      <c r="R706" s="102">
        <f>ROUNDUP(COUNTIF(T706:U706,"&gt; 0")/2,0)</f>
        <v>0</v>
      </c>
      <c r="S706" s="17" t="str">
        <f>IF(R706=0,"-",IF(R706-X706&gt;8,M706/(8+X706),M706/R706))</f>
        <v>-</v>
      </c>
      <c r="T706" s="102" t="str">
        <f>IFERROR(VLOOKUP(D706,'Ласт турнир'!A$2:C$129,2,FALSE),"")</f>
        <v/>
      </c>
      <c r="U706" s="14">
        <f>IFERROR(VLOOKUP(D706,'Ласт турнир'!A$2:C$129,3,FALSE),0)</f>
        <v>0</v>
      </c>
      <c r="V706" s="176"/>
      <c r="W706" s="177" t="str">
        <f>IF(GP706=0," ",IF(GP706-V706=0," ",GP706-V706))</f>
        <v xml:space="preserve"> </v>
      </c>
      <c r="X706" s="178"/>
    </row>
    <row r="707" spans="3:24" x14ac:dyDescent="0.25">
      <c r="C707" s="168">
        <f>C706+1</f>
        <v>626</v>
      </c>
      <c r="D707" s="3" t="s">
        <v>440</v>
      </c>
      <c r="E707" s="7">
        <v>3</v>
      </c>
      <c r="F707" s="26" t="s">
        <v>807</v>
      </c>
      <c r="G707" s="29" t="str">
        <f>TEXT(E707,"0,0") &amp; F707</f>
        <v>3,0</v>
      </c>
      <c r="H707" s="2">
        <f>IF(M707&gt;0,1,0)</f>
        <v>0</v>
      </c>
      <c r="I707" s="2">
        <f>IF(F707="",E707,E707+0.1)</f>
        <v>3</v>
      </c>
      <c r="J707" s="19"/>
      <c r="K707" s="18" t="str">
        <f>IF(M707 &gt; 0, K706+1, "n/a")</f>
        <v>n/a</v>
      </c>
      <c r="L707" s="11" t="str">
        <f t="shared" si="7"/>
        <v xml:space="preserve"> </v>
      </c>
      <c r="M707" s="27">
        <f>U707</f>
        <v>0</v>
      </c>
      <c r="N707" s="13">
        <f>M707-X707</f>
        <v>0</v>
      </c>
      <c r="O707" s="14" t="str">
        <f>IF(SUMIF(T707:U707,"&lt;0")&lt;&gt;0,SUMIF(T707:U707,"&lt;0")*(-1)," ")</f>
        <v xml:space="preserve"> </v>
      </c>
      <c r="P707" s="15">
        <f>AB707+AD707+AF707+AH707+AJ707+AL707+AN707+AP707+AR707+AT707+AV707+AX707+AZ707+BB707+BD707+BF707+BH707+BJ707+BL707+BN707+BP707+BR707+BT707+BV707+BX707+BZ707+CB707+CD707+CF707+CH707+CJ707+CL707+CN707+CP707+CR707+CT707+CV707+CX707+CZ707+DB707+DD707+DF707+DH707+DJ707+DL707+DN707+DP707+DR707+DT707+DV707+DX707+DZ707+EB707+ED707+EF707+EH707+EJ707+EL707+EN707+EP707+ER707+ET707+EV707+EX707+EZ707+FB707+FD707+FF707+FH707+FJ707+FL707+FN707+FP707+FR707+FT707+FV707+FX707+FZ707+GB707+GD707+GF707</f>
        <v>0</v>
      </c>
      <c r="Q707" s="99">
        <f>P707-GO707</f>
        <v>0</v>
      </c>
      <c r="R707" s="102">
        <f>ROUNDUP(COUNTIF(T707:U707,"&gt; 0")/2,0)</f>
        <v>0</v>
      </c>
      <c r="S707" s="17" t="str">
        <f>IF(R707=0,"-",IF(R707-X707&gt;8,M707/(8+X707),M707/R707))</f>
        <v>-</v>
      </c>
      <c r="T707" s="102" t="str">
        <f>IFERROR(VLOOKUP(D707,'Ласт турнир'!A$2:C$129,2,FALSE),"")</f>
        <v/>
      </c>
      <c r="U707" s="14">
        <f>IFERROR(VLOOKUP(D707,'Ласт турнир'!A$2:C$129,3,FALSE),0)</f>
        <v>0</v>
      </c>
      <c r="V707" s="176"/>
      <c r="W707" s="177" t="str">
        <f>IF(GP707=0," ",IF(GP707-V707=0," ",GP707-V707))</f>
        <v xml:space="preserve"> </v>
      </c>
      <c r="X707" s="178"/>
    </row>
    <row r="708" spans="3:24" x14ac:dyDescent="0.25">
      <c r="C708" s="168">
        <f>C707+1</f>
        <v>627</v>
      </c>
      <c r="D708" s="3" t="s">
        <v>363</v>
      </c>
      <c r="E708" s="7">
        <v>3</v>
      </c>
      <c r="F708" s="26" t="s">
        <v>807</v>
      </c>
      <c r="G708" s="29" t="str">
        <f>TEXT(E708,"0,0") &amp; F708</f>
        <v>3,0</v>
      </c>
      <c r="H708" s="2">
        <f>IF(M708&gt;0,1,0)</f>
        <v>0</v>
      </c>
      <c r="I708" s="2">
        <f>IF(F708="",E708,E708+0.1)</f>
        <v>3</v>
      </c>
      <c r="J708" s="19"/>
      <c r="K708" s="18" t="str">
        <f>IF(M708 &gt; 0, K707+1, "n/a")</f>
        <v>n/a</v>
      </c>
      <c r="L708" s="11" t="str">
        <f t="shared" si="7"/>
        <v xml:space="preserve"> </v>
      </c>
      <c r="M708" s="27">
        <f>U708</f>
        <v>0</v>
      </c>
      <c r="N708" s="13">
        <f>M708-X708</f>
        <v>0</v>
      </c>
      <c r="O708" s="14" t="str">
        <f>IF(SUMIF(T708:U708,"&lt;0")&lt;&gt;0,SUMIF(T708:U708,"&lt;0")*(-1)," ")</f>
        <v xml:space="preserve"> </v>
      </c>
      <c r="P708" s="15">
        <f>AB708+AD708+AF708+AH708+AJ708+AL708+AN708+AP708+AR708+AT708+AV708+AX708+AZ708+BB708+BD708+BF708+BH708+BJ708+BL708+BN708+BP708+BR708+BT708+BV708+BX708+BZ708+CB708+CD708+CF708+CH708+CJ708+CL708+CN708+CP708+CR708+CT708+CV708+CX708+CZ708+DB708+DD708+DF708+DH708+DJ708+DL708+DN708+DP708+DR708+DT708+DV708+DX708+DZ708+EB708+ED708+EF708+EH708+EJ708+EL708+EN708+EP708+ER708+ET708+EV708+EX708+EZ708+FB708+FD708+FF708+FH708+FJ708+FL708+FN708+FP708+FR708+FT708+FV708+FX708+FZ708+GB708+GD708+GF708</f>
        <v>0</v>
      </c>
      <c r="Q708" s="99">
        <f>P708-GO708</f>
        <v>0</v>
      </c>
      <c r="R708" s="102">
        <f>ROUNDUP(COUNTIF(T708:U708,"&gt; 0")/2,0)</f>
        <v>0</v>
      </c>
      <c r="S708" s="17" t="str">
        <f>IF(R708=0,"-",IF(R708-X708&gt;8,M708/(8+X708),M708/R708))</f>
        <v>-</v>
      </c>
      <c r="T708" s="102" t="str">
        <f>IFERROR(VLOOKUP(D708,'Ласт турнир'!A$2:C$129,2,FALSE),"")</f>
        <v/>
      </c>
      <c r="U708" s="14">
        <f>IFERROR(VLOOKUP(D708,'Ласт турнир'!A$2:C$129,3,FALSE),0)</f>
        <v>0</v>
      </c>
      <c r="V708" s="176"/>
      <c r="W708" s="177" t="str">
        <f>IF(GP708=0," ",IF(GP708-V708=0," ",GP708-V708))</f>
        <v xml:space="preserve"> </v>
      </c>
      <c r="X708" s="178"/>
    </row>
    <row r="709" spans="3:24" x14ac:dyDescent="0.25">
      <c r="C709" s="168">
        <f>C708+1</f>
        <v>628</v>
      </c>
      <c r="D709" s="3" t="s">
        <v>705</v>
      </c>
      <c r="E709" s="7">
        <v>3</v>
      </c>
      <c r="F709" s="26" t="s">
        <v>807</v>
      </c>
      <c r="G709" s="29" t="str">
        <f>TEXT(E709,"0,0") &amp; F709</f>
        <v>3,0</v>
      </c>
      <c r="H709" s="2">
        <f>IF(M709&gt;0,1,0)</f>
        <v>0</v>
      </c>
      <c r="I709" s="2">
        <f>IF(F709="",E709,E709+0.1)</f>
        <v>3</v>
      </c>
      <c r="J709" s="19"/>
      <c r="K709" s="18" t="str">
        <f>IF(M709 &gt; 0, K708+1, "n/a")</f>
        <v>n/a</v>
      </c>
      <c r="L709" s="11" t="str">
        <f t="shared" si="7"/>
        <v xml:space="preserve"> </v>
      </c>
      <c r="M709" s="27">
        <f>U709</f>
        <v>0</v>
      </c>
      <c r="N709" s="13">
        <f>M709-X709</f>
        <v>0</v>
      </c>
      <c r="O709" s="14" t="str">
        <f>IF(SUMIF(T709:U709,"&lt;0")&lt;&gt;0,SUMIF(T709:U709,"&lt;0")*(-1)," ")</f>
        <v xml:space="preserve"> </v>
      </c>
      <c r="P709" s="15">
        <f>AB709+AD709+AF709+AH709+AJ709+AL709+AN709+AP709+AR709+AT709+AV709+AX709+AZ709+BB709+BD709+BF709+BH709+BJ709+BL709+BN709+BP709+BR709+BT709+BV709+BX709+BZ709+CB709+CD709+CF709+CH709+CJ709+CL709+CN709+CP709+CR709+CT709+CV709+CX709+CZ709+DB709+DD709+DF709+DH709+DJ709+DL709+DN709+DP709+DR709+DT709+DV709+DX709+DZ709+EB709+ED709+EF709+EH709+EJ709+EL709+EN709+EP709+ER709+ET709+EV709+EX709+EZ709+FB709+FD709+FF709+FH709+FJ709+FL709+FN709+FP709+FR709+FT709+FV709+FX709+FZ709+GB709+GD709+GF709</f>
        <v>0</v>
      </c>
      <c r="Q709" s="99">
        <f>P709-GO709</f>
        <v>0</v>
      </c>
      <c r="R709" s="102">
        <f>ROUNDUP(COUNTIF(T709:U709,"&gt; 0")/2,0)</f>
        <v>0</v>
      </c>
      <c r="S709" s="17" t="str">
        <f>IF(R709=0,"-",IF(R709-X709&gt;8,M709/(8+X709),M709/R709))</f>
        <v>-</v>
      </c>
      <c r="T709" s="102" t="str">
        <f>IFERROR(VLOOKUP(D709,'Ласт турнир'!A$2:C$129,2,FALSE),"")</f>
        <v/>
      </c>
      <c r="U709" s="14">
        <f>IFERROR(VLOOKUP(D709,'Ласт турнир'!A$2:C$129,3,FALSE),0)</f>
        <v>0</v>
      </c>
      <c r="V709" s="176"/>
      <c r="W709" s="177" t="str">
        <f>IF(GP709=0," ",IF(GP709-V709=0," ",GP709-V709))</f>
        <v xml:space="preserve"> </v>
      </c>
      <c r="X709" s="178"/>
    </row>
    <row r="710" spans="3:24" x14ac:dyDescent="0.25">
      <c r="C710" s="168">
        <f>C709+1</f>
        <v>629</v>
      </c>
      <c r="D710" s="3" t="s">
        <v>391</v>
      </c>
      <c r="E710" s="7">
        <v>3</v>
      </c>
      <c r="F710" s="26" t="s">
        <v>807</v>
      </c>
      <c r="G710" s="29" t="str">
        <f>TEXT(E710,"0,0") &amp; F710</f>
        <v>3,0</v>
      </c>
      <c r="H710" s="2">
        <f>IF(M710&gt;0,1,0)</f>
        <v>0</v>
      </c>
      <c r="I710" s="2">
        <f>IF(F710="",E710,E710+0.1)</f>
        <v>3</v>
      </c>
      <c r="J710" s="19"/>
      <c r="K710" s="18" t="str">
        <f>IF(M710 &gt; 0, K709+1, "n/a")</f>
        <v>n/a</v>
      </c>
      <c r="L710" s="11" t="str">
        <f t="shared" si="7"/>
        <v xml:space="preserve"> </v>
      </c>
      <c r="M710" s="27">
        <f>U710</f>
        <v>0</v>
      </c>
      <c r="N710" s="13">
        <f>M710-X710</f>
        <v>0</v>
      </c>
      <c r="O710" s="14" t="str">
        <f>IF(SUMIF(T710:U710,"&lt;0")&lt;&gt;0,SUMIF(T710:U710,"&lt;0")*(-1)," ")</f>
        <v xml:space="preserve"> </v>
      </c>
      <c r="P710" s="15">
        <f>AB710+AD710+AF710+AH710+AJ710+AL710+AN710+AP710+AR710+AT710+AV710+AX710+AZ710+BB710+BD710+BF710+BH710+BJ710+BL710+BN710+BP710+BR710+BT710+BV710+BX710+BZ710+CB710+CD710+CF710+CH710+CJ710+CL710+CN710+CP710+CR710+CT710+CV710+CX710+CZ710+DB710+DD710+DF710+DH710+DJ710+DL710+DN710+DP710+DR710+DT710+DV710+DX710+DZ710+EB710+ED710+EF710+EH710+EJ710+EL710+EN710+EP710+ER710+ET710+EV710+EX710+EZ710+FB710+FD710+FF710+FH710+FJ710+FL710+FN710+FP710+FR710+FT710+FV710+FX710+FZ710+GB710+GD710+GF710</f>
        <v>0</v>
      </c>
      <c r="Q710" s="99">
        <f>P710-GO710</f>
        <v>0</v>
      </c>
      <c r="R710" s="102">
        <f>ROUNDUP(COUNTIF(T710:U710,"&gt; 0")/2,0)</f>
        <v>0</v>
      </c>
      <c r="S710" s="17" t="str">
        <f>IF(R710=0,"-",IF(R710-X710&gt;8,M710/(8+X710),M710/R710))</f>
        <v>-</v>
      </c>
      <c r="T710" s="102" t="str">
        <f>IFERROR(VLOOKUP(D710,'Ласт турнир'!A$2:C$129,2,FALSE),"")</f>
        <v/>
      </c>
      <c r="U710" s="14">
        <f>IFERROR(VLOOKUP(D710,'Ласт турнир'!A$2:C$129,3,FALSE),0)</f>
        <v>0</v>
      </c>
      <c r="V710" s="176"/>
      <c r="W710" s="177" t="str">
        <f>IF(GP710=0," ",IF(GP710-V710=0," ",GP710-V710))</f>
        <v xml:space="preserve"> </v>
      </c>
      <c r="X710" s="178"/>
    </row>
    <row r="711" spans="3:24" x14ac:dyDescent="0.25">
      <c r="C711" s="168">
        <f>C710+1</f>
        <v>630</v>
      </c>
      <c r="D711" s="3" t="s">
        <v>706</v>
      </c>
      <c r="E711" s="7">
        <v>3</v>
      </c>
      <c r="F711" s="26" t="s">
        <v>807</v>
      </c>
      <c r="G711" s="29" t="str">
        <f>TEXT(E711,"0,0") &amp; F711</f>
        <v>3,0</v>
      </c>
      <c r="H711" s="2">
        <f>IF(M711&gt;0,1,0)</f>
        <v>0</v>
      </c>
      <c r="I711" s="2">
        <f>IF(F711="",E711,E711+0.1)</f>
        <v>3</v>
      </c>
      <c r="J711" s="19"/>
      <c r="K711" s="18" t="str">
        <f>IF(M711 &gt; 0, K710+1, "n/a")</f>
        <v>n/a</v>
      </c>
      <c r="L711" s="11" t="str">
        <f t="shared" si="7"/>
        <v xml:space="preserve"> </v>
      </c>
      <c r="M711" s="27">
        <f>U711</f>
        <v>0</v>
      </c>
      <c r="N711" s="13">
        <f>M711-X711</f>
        <v>0</v>
      </c>
      <c r="O711" s="14" t="str">
        <f>IF(SUMIF(T711:U711,"&lt;0")&lt;&gt;0,SUMIF(T711:U711,"&lt;0")*(-1)," ")</f>
        <v xml:space="preserve"> </v>
      </c>
      <c r="P711" s="15">
        <f>AB711+AD711+AF711+AH711+AJ711+AL711+AN711+AP711+AR711+AT711+AV711+AX711+AZ711+BB711+BD711+BF711+BH711+BJ711+BL711+BN711+BP711+BR711+BT711+BV711+BX711+BZ711+CB711+CD711+CF711+CH711+CJ711+CL711+CN711+CP711+CR711+CT711+CV711+CX711+CZ711+DB711+DD711+DF711+DH711+DJ711+DL711+DN711+DP711+DR711+DT711+DV711+DX711+DZ711+EB711+ED711+EF711+EH711+EJ711+EL711+EN711+EP711+ER711+ET711+EV711+EX711+EZ711+FB711+FD711+FF711+FH711+FJ711+FL711+FN711+FP711+FR711+FT711+FV711+FX711+FZ711+GB711+GD711+GF711</f>
        <v>0</v>
      </c>
      <c r="Q711" s="99">
        <f>P711-GO711</f>
        <v>0</v>
      </c>
      <c r="R711" s="102">
        <f>ROUNDUP(COUNTIF(T711:U711,"&gt; 0")/2,0)</f>
        <v>0</v>
      </c>
      <c r="S711" s="17" t="str">
        <f>IF(R711=0,"-",IF(R711-X711&gt;8,M711/(8+X711),M711/R711))</f>
        <v>-</v>
      </c>
      <c r="T711" s="102" t="str">
        <f>IFERROR(VLOOKUP(D711,'Ласт турнир'!A$2:C$129,2,FALSE),"")</f>
        <v/>
      </c>
      <c r="U711" s="14">
        <f>IFERROR(VLOOKUP(D711,'Ласт турнир'!A$2:C$129,3,FALSE),0)</f>
        <v>0</v>
      </c>
      <c r="V711" s="176"/>
      <c r="W711" s="177" t="str">
        <f>IF(GP711=0," ",IF(GP711-V711=0," ",GP711-V711))</f>
        <v xml:space="preserve"> </v>
      </c>
      <c r="X711" s="178"/>
    </row>
    <row r="712" spans="3:24" x14ac:dyDescent="0.25">
      <c r="C712" s="168">
        <f>C711+1</f>
        <v>631</v>
      </c>
      <c r="D712" s="3" t="s">
        <v>707</v>
      </c>
      <c r="E712" s="7">
        <v>3</v>
      </c>
      <c r="F712" s="26" t="s">
        <v>807</v>
      </c>
      <c r="G712" s="29" t="str">
        <f>TEXT(E712,"0,0") &amp; F712</f>
        <v>3,0</v>
      </c>
      <c r="H712" s="2">
        <f>IF(M712&gt;0,1,0)</f>
        <v>0</v>
      </c>
      <c r="I712" s="2">
        <f>IF(F712="",E712,E712+0.1)</f>
        <v>3</v>
      </c>
      <c r="J712" s="19"/>
      <c r="K712" s="18" t="str">
        <f>IF(M712 &gt; 0, K711+1, "n/a")</f>
        <v>n/a</v>
      </c>
      <c r="L712" s="11" t="str">
        <f t="shared" si="7"/>
        <v xml:space="preserve"> </v>
      </c>
      <c r="M712" s="27">
        <f>U712</f>
        <v>0</v>
      </c>
      <c r="N712" s="13">
        <f>M712-X712</f>
        <v>0</v>
      </c>
      <c r="O712" s="14" t="str">
        <f>IF(SUMIF(T712:U712,"&lt;0")&lt;&gt;0,SUMIF(T712:U712,"&lt;0")*(-1)," ")</f>
        <v xml:space="preserve"> </v>
      </c>
      <c r="P712" s="15">
        <f>AB712+AD712+AF712+AH712+AJ712+AL712+AN712+AP712+AR712+AT712+AV712+AX712+AZ712+BB712+BD712+BF712+BH712+BJ712+BL712+BN712+BP712+BR712+BT712+BV712+BX712+BZ712+CB712+CD712+CF712+CH712+CJ712+CL712+CN712+CP712+CR712+CT712+CV712+CX712+CZ712+DB712+DD712+DF712+DH712+DJ712+DL712+DN712+DP712+DR712+DT712+DV712+DX712+DZ712+EB712+ED712+EF712+EH712+EJ712+EL712+EN712+EP712+ER712+ET712+EV712+EX712+EZ712+FB712+FD712+FF712+FH712+FJ712+FL712+FN712+FP712+FR712+FT712+FV712+FX712+FZ712+GB712+GD712+GF712</f>
        <v>0</v>
      </c>
      <c r="Q712" s="99">
        <f>P712-GO712</f>
        <v>0</v>
      </c>
      <c r="R712" s="102">
        <f>ROUNDUP(COUNTIF(T712:U712,"&gt; 0")/2,0)</f>
        <v>0</v>
      </c>
      <c r="S712" s="17" t="str">
        <f>IF(R712=0,"-",IF(R712-X712&gt;8,M712/(8+X712),M712/R712))</f>
        <v>-</v>
      </c>
      <c r="T712" s="102" t="str">
        <f>IFERROR(VLOOKUP(D712,'Ласт турнир'!A$2:C$129,2,FALSE),"")</f>
        <v/>
      </c>
      <c r="U712" s="14">
        <f>IFERROR(VLOOKUP(D712,'Ласт турнир'!A$2:C$129,3,FALSE),0)</f>
        <v>0</v>
      </c>
      <c r="V712" s="176"/>
      <c r="W712" s="177" t="str">
        <f>IF(GP712=0," ",IF(GP712-V712=0," ",GP712-V712))</f>
        <v xml:space="preserve"> </v>
      </c>
      <c r="X712" s="178"/>
    </row>
    <row r="713" spans="3:24" x14ac:dyDescent="0.25">
      <c r="C713" s="168">
        <f>C712+1</f>
        <v>632</v>
      </c>
      <c r="D713" s="3" t="s">
        <v>708</v>
      </c>
      <c r="E713" s="7">
        <v>3</v>
      </c>
      <c r="F713" s="26" t="s">
        <v>807</v>
      </c>
      <c r="G713" s="29" t="str">
        <f>TEXT(E713,"0,0") &amp; F713</f>
        <v>3,0</v>
      </c>
      <c r="H713" s="2">
        <f>IF(M713&gt;0,1,0)</f>
        <v>0</v>
      </c>
      <c r="I713" s="2">
        <f>IF(F713="",E713,E713+0.1)</f>
        <v>3</v>
      </c>
      <c r="J713" s="19"/>
      <c r="K713" s="18" t="str">
        <f>IF(M713 &gt; 0, K712+1, "n/a")</f>
        <v>n/a</v>
      </c>
      <c r="L713" s="11" t="str">
        <f t="shared" si="7"/>
        <v xml:space="preserve"> </v>
      </c>
      <c r="M713" s="27">
        <f>U713</f>
        <v>0</v>
      </c>
      <c r="N713" s="13">
        <f>M713-X713</f>
        <v>0</v>
      </c>
      <c r="O713" s="14" t="str">
        <f>IF(SUMIF(T713:U713,"&lt;0")&lt;&gt;0,SUMIF(T713:U713,"&lt;0")*(-1)," ")</f>
        <v xml:space="preserve"> </v>
      </c>
      <c r="P713" s="15">
        <f>AB713+AD713+AF713+AH713+AJ713+AL713+AN713+AP713+AR713+AT713+AV713+AX713+AZ713+BB713+BD713+BF713+BH713+BJ713+BL713+BN713+BP713+BR713+BT713+BV713+BX713+BZ713+CB713+CD713+CF713+CH713+CJ713+CL713+CN713+CP713+CR713+CT713+CV713+CX713+CZ713+DB713+DD713+DF713+DH713+DJ713+DL713+DN713+DP713+DR713+DT713+DV713+DX713+DZ713+EB713+ED713+EF713+EH713+EJ713+EL713+EN713+EP713+ER713+ET713+EV713+EX713+EZ713+FB713+FD713+FF713+FH713+FJ713+FL713+FN713+FP713+FR713+FT713+FV713+FX713+FZ713+GB713+GD713+GF713</f>
        <v>0</v>
      </c>
      <c r="Q713" s="99">
        <f>P713-GO713</f>
        <v>0</v>
      </c>
      <c r="R713" s="102">
        <f>ROUNDUP(COUNTIF(T713:U713,"&gt; 0")/2,0)</f>
        <v>0</v>
      </c>
      <c r="S713" s="17" t="str">
        <f>IF(R713=0,"-",IF(R713-X713&gt;8,M713/(8+X713),M713/R713))</f>
        <v>-</v>
      </c>
      <c r="T713" s="102" t="str">
        <f>IFERROR(VLOOKUP(D713,'Ласт турнир'!A$2:C$129,2,FALSE),"")</f>
        <v/>
      </c>
      <c r="U713" s="14">
        <f>IFERROR(VLOOKUP(D713,'Ласт турнир'!A$2:C$129,3,FALSE),0)</f>
        <v>0</v>
      </c>
      <c r="V713" s="176"/>
      <c r="W713" s="177" t="str">
        <f>IF(GP713=0," ",IF(GP713-V713=0," ",GP713-V713))</f>
        <v xml:space="preserve"> </v>
      </c>
      <c r="X713" s="178"/>
    </row>
    <row r="714" spans="3:24" x14ac:dyDescent="0.25">
      <c r="C714" s="168">
        <f>C713+1</f>
        <v>633</v>
      </c>
      <c r="D714" s="3" t="s">
        <v>403</v>
      </c>
      <c r="E714" s="7">
        <v>3</v>
      </c>
      <c r="F714" s="26" t="s">
        <v>807</v>
      </c>
      <c r="G714" s="29" t="str">
        <f>TEXT(E714,"0,0") &amp; F714</f>
        <v>3,0</v>
      </c>
      <c r="H714" s="2">
        <f>IF(M714&gt;0,1,0)</f>
        <v>0</v>
      </c>
      <c r="I714" s="2">
        <f>IF(F714="",E714,E714+0.1)</f>
        <v>3</v>
      </c>
      <c r="J714" s="19"/>
      <c r="K714" s="18" t="str">
        <f>IF(M714 &gt; 0, K713+1, "n/a")</f>
        <v>n/a</v>
      </c>
      <c r="L714" s="11" t="str">
        <f t="shared" si="7"/>
        <v xml:space="preserve"> </v>
      </c>
      <c r="M714" s="27">
        <f>U714</f>
        <v>0</v>
      </c>
      <c r="N714" s="13">
        <f>M714-X714</f>
        <v>0</v>
      </c>
      <c r="O714" s="14" t="str">
        <f>IF(SUMIF(T714:U714,"&lt;0")&lt;&gt;0,SUMIF(T714:U714,"&lt;0")*(-1)," ")</f>
        <v xml:space="preserve"> </v>
      </c>
      <c r="P714" s="15">
        <f>AB714+AD714+AF714+AH714+AJ714+AL714+AN714+AP714+AR714+AT714+AV714+AX714+AZ714+BB714+BD714+BF714+BH714+BJ714+BL714+BN714+BP714+BR714+BT714+BV714+BX714+BZ714+CB714+CD714+CF714+CH714+CJ714+CL714+CN714+CP714+CR714+CT714+CV714+CX714+CZ714+DB714+DD714+DF714+DH714+DJ714+DL714+DN714+DP714+DR714+DT714+DV714+DX714+DZ714+EB714+ED714+EF714+EH714+EJ714+EL714+EN714+EP714+ER714+ET714+EV714+EX714+EZ714+FB714+FD714+FF714+FH714+FJ714+FL714+FN714+FP714+FR714+FT714+FV714+FX714+FZ714+GB714+GD714+GF714</f>
        <v>0</v>
      </c>
      <c r="Q714" s="99">
        <f>P714-GO714</f>
        <v>0</v>
      </c>
      <c r="R714" s="102">
        <f>ROUNDUP(COUNTIF(T714:U714,"&gt; 0")/2,0)</f>
        <v>0</v>
      </c>
      <c r="S714" s="17" t="str">
        <f>IF(R714=0,"-",IF(R714-X714&gt;8,M714/(8+X714),M714/R714))</f>
        <v>-</v>
      </c>
      <c r="T714" s="102" t="str">
        <f>IFERROR(VLOOKUP(D714,'Ласт турнир'!A$2:C$129,2,FALSE),"")</f>
        <v/>
      </c>
      <c r="U714" s="14">
        <f>IFERROR(VLOOKUP(D714,'Ласт турнир'!A$2:C$129,3,FALSE),0)</f>
        <v>0</v>
      </c>
      <c r="V714" s="176"/>
      <c r="W714" s="177" t="str">
        <f>IF(GP714=0," ",IF(GP714-V714=0," ",GP714-V714))</f>
        <v xml:space="preserve"> </v>
      </c>
      <c r="X714" s="178"/>
    </row>
    <row r="715" spans="3:24" x14ac:dyDescent="0.25">
      <c r="C715" s="168">
        <f>C714+1</f>
        <v>634</v>
      </c>
      <c r="D715" s="3" t="s">
        <v>709</v>
      </c>
      <c r="E715" s="7">
        <v>3</v>
      </c>
      <c r="F715" s="26" t="s">
        <v>807</v>
      </c>
      <c r="G715" s="29" t="str">
        <f>TEXT(E715,"0,0") &amp; F715</f>
        <v>3,0</v>
      </c>
      <c r="H715" s="2">
        <f>IF(M715&gt;0,1,0)</f>
        <v>0</v>
      </c>
      <c r="I715" s="2">
        <f>IF(F715="",E715,E715+0.1)</f>
        <v>3</v>
      </c>
      <c r="J715" s="19"/>
      <c r="K715" s="18" t="str">
        <f>IF(M715 &gt; 0, K714+1, "n/a")</f>
        <v>n/a</v>
      </c>
      <c r="L715" s="11" t="str">
        <f t="shared" ref="L715:L778" si="8">IF(V715=0," ",IF(V715-K715=0," ",V715-K715))</f>
        <v xml:space="preserve"> </v>
      </c>
      <c r="M715" s="27">
        <f>U715</f>
        <v>0</v>
      </c>
      <c r="N715" s="13">
        <f>M715-X715</f>
        <v>0</v>
      </c>
      <c r="O715" s="14" t="str">
        <f>IF(SUMIF(T715:U715,"&lt;0")&lt;&gt;0,SUMIF(T715:U715,"&lt;0")*(-1)," ")</f>
        <v xml:space="preserve"> </v>
      </c>
      <c r="P715" s="15">
        <f>AB715+AD715+AF715+AH715+AJ715+AL715+AN715+AP715+AR715+AT715+AV715+AX715+AZ715+BB715+BD715+BF715+BH715+BJ715+BL715+BN715+BP715+BR715+BT715+BV715+BX715+BZ715+CB715+CD715+CF715+CH715+CJ715+CL715+CN715+CP715+CR715+CT715+CV715+CX715+CZ715+DB715+DD715+DF715+DH715+DJ715+DL715+DN715+DP715+DR715+DT715+DV715+DX715+DZ715+EB715+ED715+EF715+EH715+EJ715+EL715+EN715+EP715+ER715+ET715+EV715+EX715+EZ715+FB715+FD715+FF715+FH715+FJ715+FL715+FN715+FP715+FR715+FT715+FV715+FX715+FZ715+GB715+GD715+GF715</f>
        <v>0</v>
      </c>
      <c r="Q715" s="99">
        <f>P715-GO715</f>
        <v>0</v>
      </c>
      <c r="R715" s="102">
        <f>ROUNDUP(COUNTIF(T715:U715,"&gt; 0")/2,0)</f>
        <v>0</v>
      </c>
      <c r="S715" s="17" t="str">
        <f>IF(R715=0,"-",IF(R715-X715&gt;8,M715/(8+X715),M715/R715))</f>
        <v>-</v>
      </c>
      <c r="T715" s="102" t="str">
        <f>IFERROR(VLOOKUP(D715,'Ласт турнир'!A$2:C$129,2,FALSE),"")</f>
        <v/>
      </c>
      <c r="U715" s="14">
        <f>IFERROR(VLOOKUP(D715,'Ласт турнир'!A$2:C$129,3,FALSE),0)</f>
        <v>0</v>
      </c>
      <c r="V715" s="176"/>
      <c r="W715" s="177" t="str">
        <f>IF(GP715=0," ",IF(GP715-V715=0," ",GP715-V715))</f>
        <v xml:space="preserve"> </v>
      </c>
      <c r="X715" s="178"/>
    </row>
    <row r="716" spans="3:24" x14ac:dyDescent="0.25">
      <c r="C716" s="168">
        <f>C715+1</f>
        <v>635</v>
      </c>
      <c r="D716" s="3" t="s">
        <v>710</v>
      </c>
      <c r="E716" s="7">
        <v>3</v>
      </c>
      <c r="F716" s="26" t="s">
        <v>807</v>
      </c>
      <c r="G716" s="29" t="str">
        <f>TEXT(E716,"0,0") &amp; F716</f>
        <v>3,0</v>
      </c>
      <c r="H716" s="2">
        <f>IF(M716&gt;0,1,0)</f>
        <v>0</v>
      </c>
      <c r="I716" s="2">
        <f>IF(F716="",E716,E716+0.1)</f>
        <v>3</v>
      </c>
      <c r="J716" s="19"/>
      <c r="K716" s="18" t="str">
        <f>IF(M716 &gt; 0, K715+1, "n/a")</f>
        <v>n/a</v>
      </c>
      <c r="L716" s="11" t="str">
        <f t="shared" si="8"/>
        <v xml:space="preserve"> </v>
      </c>
      <c r="M716" s="27">
        <f>U716</f>
        <v>0</v>
      </c>
      <c r="N716" s="13">
        <f>M716-X716</f>
        <v>0</v>
      </c>
      <c r="O716" s="14" t="str">
        <f>IF(SUMIF(T716:U716,"&lt;0")&lt;&gt;0,SUMIF(T716:U716,"&lt;0")*(-1)," ")</f>
        <v xml:space="preserve"> </v>
      </c>
      <c r="P716" s="15">
        <f>AB716+AD716+AF716+AH716+AJ716+AL716+AN716+AP716+AR716+AT716+AV716+AX716+AZ716+BB716+BD716+BF716+BH716+BJ716+BL716+BN716+BP716+BR716+BT716+BV716+BX716+BZ716+CB716+CD716+CF716+CH716+CJ716+CL716+CN716+CP716+CR716+CT716+CV716+CX716+CZ716+DB716+DD716+DF716+DH716+DJ716+DL716+DN716+DP716+DR716+DT716+DV716+DX716+DZ716+EB716+ED716+EF716+EH716+EJ716+EL716+EN716+EP716+ER716+ET716+EV716+EX716+EZ716+FB716+FD716+FF716+FH716+FJ716+FL716+FN716+FP716+FR716+FT716+FV716+FX716+FZ716+GB716+GD716+GF716</f>
        <v>0</v>
      </c>
      <c r="Q716" s="99">
        <f>P716-GO716</f>
        <v>0</v>
      </c>
      <c r="R716" s="102">
        <f>ROUNDUP(COUNTIF(T716:U716,"&gt; 0")/2,0)</f>
        <v>0</v>
      </c>
      <c r="S716" s="17" t="str">
        <f>IF(R716=0,"-",IF(R716-X716&gt;8,M716/(8+X716),M716/R716))</f>
        <v>-</v>
      </c>
      <c r="T716" s="102" t="str">
        <f>IFERROR(VLOOKUP(D716,'Ласт турнир'!A$2:C$129,2,FALSE),"")</f>
        <v/>
      </c>
      <c r="U716" s="14">
        <f>IFERROR(VLOOKUP(D716,'Ласт турнир'!A$2:C$129,3,FALSE),0)</f>
        <v>0</v>
      </c>
      <c r="V716" s="176"/>
      <c r="W716" s="177" t="str">
        <f>IF(GP716=0," ",IF(GP716-V716=0," ",GP716-V716))</f>
        <v xml:space="preserve"> </v>
      </c>
      <c r="X716" s="178"/>
    </row>
    <row r="717" spans="3:24" x14ac:dyDescent="0.25">
      <c r="C717" s="168">
        <f>C716+1</f>
        <v>636</v>
      </c>
      <c r="D717" s="3" t="s">
        <v>444</v>
      </c>
      <c r="E717" s="7">
        <v>3</v>
      </c>
      <c r="F717" s="26" t="s">
        <v>807</v>
      </c>
      <c r="G717" s="29" t="str">
        <f>TEXT(E717,"0,0") &amp; F717</f>
        <v>3,0</v>
      </c>
      <c r="H717" s="2">
        <f>IF(M717&gt;0,1,0)</f>
        <v>0</v>
      </c>
      <c r="I717" s="2">
        <f>IF(F717="",E717,E717+0.1)</f>
        <v>3</v>
      </c>
      <c r="J717" s="19"/>
      <c r="K717" s="18" t="str">
        <f>IF(M717 &gt; 0, K716+1, "n/a")</f>
        <v>n/a</v>
      </c>
      <c r="L717" s="11" t="str">
        <f t="shared" si="8"/>
        <v xml:space="preserve"> </v>
      </c>
      <c r="M717" s="27">
        <f>U717</f>
        <v>0</v>
      </c>
      <c r="N717" s="13">
        <f>M717-X717</f>
        <v>0</v>
      </c>
      <c r="O717" s="14" t="str">
        <f>IF(SUMIF(T717:U717,"&lt;0")&lt;&gt;0,SUMIF(T717:U717,"&lt;0")*(-1)," ")</f>
        <v xml:space="preserve"> </v>
      </c>
      <c r="P717" s="15">
        <f>AB717+AD717+AF717+AH717+AJ717+AL717+AN717+AP717+AR717+AT717+AV717+AX717+AZ717+BB717+BD717+BF717+BH717+BJ717+BL717+BN717+BP717+BR717+BT717+BV717+BX717+BZ717+CB717+CD717+CF717+CH717+CJ717+CL717+CN717+CP717+CR717+CT717+CV717+CX717+CZ717+DB717+DD717+DF717+DH717+DJ717+DL717+DN717+DP717+DR717+DT717+DV717+DX717+DZ717+EB717+ED717+EF717+EH717+EJ717+EL717+EN717+EP717+ER717+ET717+EV717+EX717+EZ717+FB717+FD717+FF717+FH717+FJ717+FL717+FN717+FP717+FR717+FT717+FV717+FX717+FZ717+GB717+GD717+GF717</f>
        <v>0</v>
      </c>
      <c r="Q717" s="99">
        <f>P717-GO717</f>
        <v>0</v>
      </c>
      <c r="R717" s="102">
        <f>ROUNDUP(COUNTIF(T717:U717,"&gt; 0")/2,0)</f>
        <v>0</v>
      </c>
      <c r="S717" s="17" t="str">
        <f>IF(R717=0,"-",IF(R717-X717&gt;8,M717/(8+X717),M717/R717))</f>
        <v>-</v>
      </c>
      <c r="T717" s="102" t="str">
        <f>IFERROR(VLOOKUP(D717,'Ласт турнир'!A$2:C$129,2,FALSE),"")</f>
        <v/>
      </c>
      <c r="U717" s="14">
        <f>IFERROR(VLOOKUP(D717,'Ласт турнир'!A$2:C$129,3,FALSE),0)</f>
        <v>0</v>
      </c>
      <c r="V717" s="176"/>
      <c r="W717" s="177" t="str">
        <f>IF(GP717=0," ",IF(GP717-V717=0," ",GP717-V717))</f>
        <v xml:space="preserve"> </v>
      </c>
      <c r="X717" s="178"/>
    </row>
    <row r="718" spans="3:24" x14ac:dyDescent="0.25">
      <c r="C718" s="168">
        <f>C717+1</f>
        <v>637</v>
      </c>
      <c r="D718" s="3" t="s">
        <v>711</v>
      </c>
      <c r="E718" s="7">
        <v>3</v>
      </c>
      <c r="F718" s="26" t="s">
        <v>807</v>
      </c>
      <c r="G718" s="29" t="str">
        <f>TEXT(E718,"0,0") &amp; F718</f>
        <v>3,0</v>
      </c>
      <c r="H718" s="2">
        <f>IF(M718&gt;0,1,0)</f>
        <v>0</v>
      </c>
      <c r="I718" s="2">
        <f>IF(F718="",E718,E718+0.1)</f>
        <v>3</v>
      </c>
      <c r="J718" s="19"/>
      <c r="K718" s="18" t="str">
        <f>IF(M718 &gt; 0, K717+1, "n/a")</f>
        <v>n/a</v>
      </c>
      <c r="L718" s="11" t="str">
        <f t="shared" si="8"/>
        <v xml:space="preserve"> </v>
      </c>
      <c r="M718" s="27">
        <f>U718</f>
        <v>0</v>
      </c>
      <c r="N718" s="13">
        <f>M718-X718</f>
        <v>0</v>
      </c>
      <c r="O718" s="14" t="str">
        <f>IF(SUMIF(T718:U718,"&lt;0")&lt;&gt;0,SUMIF(T718:U718,"&lt;0")*(-1)," ")</f>
        <v xml:space="preserve"> </v>
      </c>
      <c r="P718" s="15">
        <f>AB718+AD718+AF718+AH718+AJ718+AL718+AN718+AP718+AR718+AT718+AV718+AX718+AZ718+BB718+BD718+BF718+BH718+BJ718+BL718+BN718+BP718+BR718+BT718+BV718+BX718+BZ718+CB718+CD718+CF718+CH718+CJ718+CL718+CN718+CP718+CR718+CT718+CV718+CX718+CZ718+DB718+DD718+DF718+DH718+DJ718+DL718+DN718+DP718+DR718+DT718+DV718+DX718+DZ718+EB718+ED718+EF718+EH718+EJ718+EL718+EN718+EP718+ER718+ET718+EV718+EX718+EZ718+FB718+FD718+FF718+FH718+FJ718+FL718+FN718+FP718+FR718+FT718+FV718+FX718+FZ718+GB718+GD718+GF718</f>
        <v>0</v>
      </c>
      <c r="Q718" s="99">
        <f>P718-GO718</f>
        <v>0</v>
      </c>
      <c r="R718" s="102">
        <f>ROUNDUP(COUNTIF(T718:U718,"&gt; 0")/2,0)</f>
        <v>0</v>
      </c>
      <c r="S718" s="17" t="str">
        <f>IF(R718=0,"-",IF(R718-X718&gt;8,M718/(8+X718),M718/R718))</f>
        <v>-</v>
      </c>
      <c r="T718" s="102" t="str">
        <f>IFERROR(VLOOKUP(D718,'Ласт турнир'!A$2:C$129,2,FALSE),"")</f>
        <v/>
      </c>
      <c r="U718" s="14">
        <f>IFERROR(VLOOKUP(D718,'Ласт турнир'!A$2:C$129,3,FALSE),0)</f>
        <v>0</v>
      </c>
      <c r="V718" s="176"/>
      <c r="W718" s="177" t="str">
        <f>IF(GP718=0," ",IF(GP718-V718=0," ",GP718-V718))</f>
        <v xml:space="preserve"> </v>
      </c>
      <c r="X718" s="178"/>
    </row>
    <row r="719" spans="3:24" x14ac:dyDescent="0.25">
      <c r="C719" s="168">
        <f>C718+1</f>
        <v>638</v>
      </c>
      <c r="D719" s="3" t="s">
        <v>712</v>
      </c>
      <c r="E719" s="7">
        <v>3</v>
      </c>
      <c r="F719" s="26" t="s">
        <v>807</v>
      </c>
      <c r="G719" s="29" t="str">
        <f>TEXT(E719,"0,0") &amp; F719</f>
        <v>3,0</v>
      </c>
      <c r="H719" s="2">
        <f>IF(M719&gt;0,1,0)</f>
        <v>0</v>
      </c>
      <c r="I719" s="2">
        <f>IF(F719="",E719,E719+0.1)</f>
        <v>3</v>
      </c>
      <c r="J719" s="19"/>
      <c r="K719" s="18" t="str">
        <f>IF(M719 &gt; 0, K718+1, "n/a")</f>
        <v>n/a</v>
      </c>
      <c r="L719" s="11" t="str">
        <f t="shared" si="8"/>
        <v xml:space="preserve"> </v>
      </c>
      <c r="M719" s="27">
        <f>U719</f>
        <v>0</v>
      </c>
      <c r="N719" s="13">
        <f>M719-X719</f>
        <v>0</v>
      </c>
      <c r="O719" s="14" t="str">
        <f>IF(SUMIF(T719:U719,"&lt;0")&lt;&gt;0,SUMIF(T719:U719,"&lt;0")*(-1)," ")</f>
        <v xml:space="preserve"> </v>
      </c>
      <c r="P719" s="15">
        <f>AB719+AD719+AF719+AH719+AJ719+AL719+AN719+AP719+AR719+AT719+AV719+AX719+AZ719+BB719+BD719+BF719+BH719+BJ719+BL719+BN719+BP719+BR719+BT719+BV719+BX719+BZ719+CB719+CD719+CF719+CH719+CJ719+CL719+CN719+CP719+CR719+CT719+CV719+CX719+CZ719+DB719+DD719+DF719+DH719+DJ719+DL719+DN719+DP719+DR719+DT719+DV719+DX719+DZ719+EB719+ED719+EF719+EH719+EJ719+EL719+EN719+EP719+ER719+ET719+EV719+EX719+EZ719+FB719+FD719+FF719+FH719+FJ719+FL719+FN719+FP719+FR719+FT719+FV719+FX719+FZ719+GB719+GD719+GF719</f>
        <v>0</v>
      </c>
      <c r="Q719" s="99">
        <f>P719-GO719</f>
        <v>0</v>
      </c>
      <c r="R719" s="102">
        <f>ROUNDUP(COUNTIF(T719:U719,"&gt; 0")/2,0)</f>
        <v>0</v>
      </c>
      <c r="S719" s="17" t="str">
        <f>IF(R719=0,"-",IF(R719-X719&gt;8,M719/(8+X719),M719/R719))</f>
        <v>-</v>
      </c>
      <c r="T719" s="102" t="str">
        <f>IFERROR(VLOOKUP(D719,'Ласт турнир'!A$2:C$129,2,FALSE),"")</f>
        <v/>
      </c>
      <c r="U719" s="14">
        <f>IFERROR(VLOOKUP(D719,'Ласт турнир'!A$2:C$129,3,FALSE),0)</f>
        <v>0</v>
      </c>
      <c r="V719" s="176"/>
      <c r="W719" s="177" t="str">
        <f>IF(GP719=0," ",IF(GP719-V719=0," ",GP719-V719))</f>
        <v xml:space="preserve"> </v>
      </c>
      <c r="X719" s="178"/>
    </row>
    <row r="720" spans="3:24" x14ac:dyDescent="0.25">
      <c r="C720" s="168">
        <f>C719+1</f>
        <v>639</v>
      </c>
      <c r="D720" s="3" t="s">
        <v>448</v>
      </c>
      <c r="E720" s="7">
        <v>3</v>
      </c>
      <c r="F720" s="26" t="s">
        <v>807</v>
      </c>
      <c r="G720" s="29" t="str">
        <f>TEXT(E720,"0,0") &amp; F720</f>
        <v>3,0</v>
      </c>
      <c r="H720" s="2">
        <f>IF(M720&gt;0,1,0)</f>
        <v>0</v>
      </c>
      <c r="I720" s="2">
        <f>IF(F720="",E720,E720+0.1)</f>
        <v>3</v>
      </c>
      <c r="J720" s="19"/>
      <c r="K720" s="18" t="str">
        <f>IF(M720 &gt; 0, K719+1, "n/a")</f>
        <v>n/a</v>
      </c>
      <c r="L720" s="11" t="str">
        <f t="shared" si="8"/>
        <v xml:space="preserve"> </v>
      </c>
      <c r="M720" s="27">
        <f>U720</f>
        <v>0</v>
      </c>
      <c r="N720" s="13">
        <f>M720-X720</f>
        <v>0</v>
      </c>
      <c r="O720" s="14" t="str">
        <f>IF(SUMIF(T720:U720,"&lt;0")&lt;&gt;0,SUMIF(T720:U720,"&lt;0")*(-1)," ")</f>
        <v xml:space="preserve"> </v>
      </c>
      <c r="P720" s="15">
        <f>AB720+AD720+AF720+AH720+AJ720+AL720+AN720+AP720+AR720+AT720+AV720+AX720+AZ720+BB720+BD720+BF720+BH720+BJ720+BL720+BN720+BP720+BR720+BT720+BV720+BX720+BZ720+CB720+CD720+CF720+CH720+CJ720+CL720+CN720+CP720+CR720+CT720+CV720+CX720+CZ720+DB720+DD720+DF720+DH720+DJ720+DL720+DN720+DP720+DR720+DT720+DV720+DX720+DZ720+EB720+ED720+EF720+EH720+EJ720+EL720+EN720+EP720+ER720+ET720+EV720+EX720+EZ720+FB720+FD720+FF720+FH720+FJ720+FL720+FN720+FP720+FR720+FT720+FV720+FX720+FZ720+GB720+GD720+GF720</f>
        <v>0</v>
      </c>
      <c r="Q720" s="99">
        <f>P720-GO720</f>
        <v>0</v>
      </c>
      <c r="R720" s="102">
        <f>ROUNDUP(COUNTIF(T720:U720,"&gt; 0")/2,0)</f>
        <v>0</v>
      </c>
      <c r="S720" s="17" t="str">
        <f>IF(R720=0,"-",IF(R720-X720&gt;8,M720/(8+X720),M720/R720))</f>
        <v>-</v>
      </c>
      <c r="T720" s="102" t="str">
        <f>IFERROR(VLOOKUP(D720,'Ласт турнир'!A$2:C$129,2,FALSE),"")</f>
        <v/>
      </c>
      <c r="U720" s="14">
        <f>IFERROR(VLOOKUP(D720,'Ласт турнир'!A$2:C$129,3,FALSE),0)</f>
        <v>0</v>
      </c>
      <c r="V720" s="176"/>
      <c r="W720" s="177" t="str">
        <f>IF(GP720=0," ",IF(GP720-V720=0," ",GP720-V720))</f>
        <v xml:space="preserve"> </v>
      </c>
      <c r="X720" s="178"/>
    </row>
    <row r="721" spans="3:24" x14ac:dyDescent="0.25">
      <c r="C721" s="168">
        <f>C720+1</f>
        <v>640</v>
      </c>
      <c r="D721" s="3" t="s">
        <v>352</v>
      </c>
      <c r="E721" s="7">
        <v>3</v>
      </c>
      <c r="F721" s="26" t="s">
        <v>807</v>
      </c>
      <c r="G721" s="29" t="str">
        <f>TEXT(E721,"0,0") &amp; F721</f>
        <v>3,0</v>
      </c>
      <c r="H721" s="2">
        <f>IF(M721&gt;0,1,0)</f>
        <v>0</v>
      </c>
      <c r="I721" s="2">
        <f>IF(F721="",E721,E721+0.1)</f>
        <v>3</v>
      </c>
      <c r="J721" s="19"/>
      <c r="K721" s="18" t="str">
        <f>IF(M721 &gt; 0, K720+1, "n/a")</f>
        <v>n/a</v>
      </c>
      <c r="L721" s="11" t="str">
        <f t="shared" si="8"/>
        <v xml:space="preserve"> </v>
      </c>
      <c r="M721" s="27">
        <f>U721</f>
        <v>0</v>
      </c>
      <c r="N721" s="13">
        <f>M721-X721</f>
        <v>0</v>
      </c>
      <c r="O721" s="14" t="str">
        <f>IF(SUMIF(T721:U721,"&lt;0")&lt;&gt;0,SUMIF(T721:U721,"&lt;0")*(-1)," ")</f>
        <v xml:space="preserve"> </v>
      </c>
      <c r="P721" s="15">
        <f>AB721+AD721+AF721+AH721+AJ721+AL721+AN721+AP721+AR721+AT721+AV721+AX721+AZ721+BB721+BD721+BF721+BH721+BJ721+BL721+BN721+BP721+BR721+BT721+BV721+BX721+BZ721+CB721+CD721+CF721+CH721+CJ721+CL721+CN721+CP721+CR721+CT721+CV721+CX721+CZ721+DB721+DD721+DF721+DH721+DJ721+DL721+DN721+DP721+DR721+DT721+DV721+DX721+DZ721+EB721+ED721+EF721+EH721+EJ721+EL721+EN721+EP721+ER721+ET721+EV721+EX721+EZ721+FB721+FD721+FF721+FH721+FJ721+FL721+FN721+FP721+FR721+FT721+FV721+FX721+FZ721+GB721+GD721+GF721</f>
        <v>0</v>
      </c>
      <c r="Q721" s="99">
        <f>P721-GO721</f>
        <v>0</v>
      </c>
      <c r="R721" s="102">
        <f>ROUNDUP(COUNTIF(T721:U721,"&gt; 0")/2,0)</f>
        <v>0</v>
      </c>
      <c r="S721" s="17" t="str">
        <f>IF(R721=0,"-",IF(R721-X721&gt;8,M721/(8+X721),M721/R721))</f>
        <v>-</v>
      </c>
      <c r="T721" s="102" t="str">
        <f>IFERROR(VLOOKUP(D721,'Ласт турнир'!A$2:C$129,2,FALSE),"")</f>
        <v/>
      </c>
      <c r="U721" s="14">
        <f>IFERROR(VLOOKUP(D721,'Ласт турнир'!A$2:C$129,3,FALSE),0)</f>
        <v>0</v>
      </c>
      <c r="V721" s="176"/>
      <c r="W721" s="177" t="str">
        <f>IF(GP721=0," ",IF(GP721-V721=0," ",GP721-V721))</f>
        <v xml:space="preserve"> </v>
      </c>
      <c r="X721" s="178"/>
    </row>
    <row r="722" spans="3:24" x14ac:dyDescent="0.25">
      <c r="C722" s="168">
        <f>C721+1</f>
        <v>641</v>
      </c>
      <c r="D722" s="3" t="s">
        <v>468</v>
      </c>
      <c r="E722" s="7">
        <v>3</v>
      </c>
      <c r="F722" s="26" t="s">
        <v>807</v>
      </c>
      <c r="G722" s="29" t="str">
        <f>TEXT(E722,"0,0") &amp; F722</f>
        <v>3,0</v>
      </c>
      <c r="H722" s="2">
        <f>IF(M722&gt;0,1,0)</f>
        <v>0</v>
      </c>
      <c r="I722" s="2">
        <f>IF(F722="",E722,E722+0.1)</f>
        <v>3</v>
      </c>
      <c r="J722" s="19"/>
      <c r="K722" s="18" t="str">
        <f>IF(M722 &gt; 0, K721+1, "n/a")</f>
        <v>n/a</v>
      </c>
      <c r="L722" s="11" t="str">
        <f t="shared" si="8"/>
        <v xml:space="preserve"> </v>
      </c>
      <c r="M722" s="27">
        <f>U722</f>
        <v>0</v>
      </c>
      <c r="N722" s="13">
        <f>M722-X722</f>
        <v>0</v>
      </c>
      <c r="O722" s="14" t="str">
        <f>IF(SUMIF(T722:U722,"&lt;0")&lt;&gt;0,SUMIF(T722:U722,"&lt;0")*(-1)," ")</f>
        <v xml:space="preserve"> </v>
      </c>
      <c r="P722" s="15">
        <f>AB722+AD722+AF722+AH722+AJ722+AL722+AN722+AP722+AR722+AT722+AV722+AX722+AZ722+BB722+BD722+BF722+BH722+BJ722+BL722+BN722+BP722+BR722+BT722+BV722+BX722+BZ722+CB722+CD722+CF722+CH722+CJ722+CL722+CN722+CP722+CR722+CT722+CV722+CX722+CZ722+DB722+DD722+DF722+DH722+DJ722+DL722+DN722+DP722+DR722+DT722+DV722+DX722+DZ722+EB722+ED722+EF722+EH722+EJ722+EL722+EN722+EP722+ER722+ET722+EV722+EX722+EZ722+FB722+FD722+FF722+FH722+FJ722+FL722+FN722+FP722+FR722+FT722+FV722+FX722+FZ722+GB722+GD722+GF722</f>
        <v>0</v>
      </c>
      <c r="Q722" s="99">
        <f>P722-GO722</f>
        <v>0</v>
      </c>
      <c r="R722" s="102">
        <f>ROUNDUP(COUNTIF(T722:U722,"&gt; 0")/2,0)</f>
        <v>0</v>
      </c>
      <c r="S722" s="17" t="str">
        <f>IF(R722=0,"-",IF(R722-X722&gt;8,M722/(8+X722),M722/R722))</f>
        <v>-</v>
      </c>
      <c r="T722" s="102" t="str">
        <f>IFERROR(VLOOKUP(D722,'Ласт турнир'!A$2:C$129,2,FALSE),"")</f>
        <v/>
      </c>
      <c r="U722" s="14">
        <f>IFERROR(VLOOKUP(D722,'Ласт турнир'!A$2:C$129,3,FALSE),0)</f>
        <v>0</v>
      </c>
      <c r="V722" s="176"/>
      <c r="W722" s="177" t="str">
        <f>IF(GP722=0," ",IF(GP722-V722=0," ",GP722-V722))</f>
        <v xml:space="preserve"> </v>
      </c>
      <c r="X722" s="178"/>
    </row>
    <row r="723" spans="3:24" x14ac:dyDescent="0.25">
      <c r="C723" s="168">
        <f>C722+1</f>
        <v>642</v>
      </c>
      <c r="D723" s="3" t="s">
        <v>713</v>
      </c>
      <c r="E723" s="7">
        <v>3</v>
      </c>
      <c r="F723" s="26" t="s">
        <v>807</v>
      </c>
      <c r="G723" s="29" t="str">
        <f>TEXT(E723,"0,0") &amp; F723</f>
        <v>3,0</v>
      </c>
      <c r="H723" s="2">
        <f>IF(M723&gt;0,1,0)</f>
        <v>0</v>
      </c>
      <c r="I723" s="2">
        <f>IF(F723="",E723,E723+0.1)</f>
        <v>3</v>
      </c>
      <c r="J723" s="19"/>
      <c r="K723" s="18" t="str">
        <f>IF(M723 &gt; 0, K722+1, "n/a")</f>
        <v>n/a</v>
      </c>
      <c r="L723" s="11" t="str">
        <f t="shared" si="8"/>
        <v xml:space="preserve"> </v>
      </c>
      <c r="M723" s="27">
        <f>U723</f>
        <v>0</v>
      </c>
      <c r="N723" s="13">
        <f>M723-X723</f>
        <v>0</v>
      </c>
      <c r="O723" s="14" t="str">
        <f>IF(SUMIF(T723:U723,"&lt;0")&lt;&gt;0,SUMIF(T723:U723,"&lt;0")*(-1)," ")</f>
        <v xml:space="preserve"> </v>
      </c>
      <c r="P723" s="15">
        <f>AB723+AD723+AF723+AH723+AJ723+AL723+AN723+AP723+AR723+AT723+AV723+AX723+AZ723+BB723+BD723+BF723+BH723+BJ723+BL723+BN723+BP723+BR723+BT723+BV723+BX723+BZ723+CB723+CD723+CF723+CH723+CJ723+CL723+CN723+CP723+CR723+CT723+CV723+CX723+CZ723+DB723+DD723+DF723+DH723+DJ723+DL723+DN723+DP723+DR723+DT723+DV723+DX723+DZ723+EB723+ED723+EF723+EH723+EJ723+EL723+EN723+EP723+ER723+ET723+EV723+EX723+EZ723+FB723+FD723+FF723+FH723+FJ723+FL723+FN723+FP723+FR723+FT723+FV723+FX723+FZ723+GB723+GD723+GF723</f>
        <v>0</v>
      </c>
      <c r="Q723" s="99">
        <f>P723-GO723</f>
        <v>0</v>
      </c>
      <c r="R723" s="102">
        <f>ROUNDUP(COUNTIF(T723:U723,"&gt; 0")/2,0)</f>
        <v>0</v>
      </c>
      <c r="S723" s="17" t="str">
        <f>IF(R723=0,"-",IF(R723-X723&gt;8,M723/(8+X723),M723/R723))</f>
        <v>-</v>
      </c>
      <c r="T723" s="102" t="str">
        <f>IFERROR(VLOOKUP(D723,'Ласт турнир'!A$2:C$129,2,FALSE),"")</f>
        <v/>
      </c>
      <c r="U723" s="14">
        <f>IFERROR(VLOOKUP(D723,'Ласт турнир'!A$2:C$129,3,FALSE),0)</f>
        <v>0</v>
      </c>
      <c r="V723" s="176"/>
      <c r="W723" s="177" t="str">
        <f>IF(GP723=0," ",IF(GP723-V723=0," ",GP723-V723))</f>
        <v xml:space="preserve"> </v>
      </c>
      <c r="X723" s="178"/>
    </row>
    <row r="724" spans="3:24" x14ac:dyDescent="0.25">
      <c r="C724" s="168">
        <f>C723+1</f>
        <v>643</v>
      </c>
      <c r="D724" s="3" t="s">
        <v>714</v>
      </c>
      <c r="E724" s="7">
        <v>3</v>
      </c>
      <c r="F724" s="26" t="s">
        <v>807</v>
      </c>
      <c r="G724" s="29" t="str">
        <f>TEXT(E724,"0,0") &amp; F724</f>
        <v>3,0</v>
      </c>
      <c r="H724" s="2">
        <f>IF(M724&gt;0,1,0)</f>
        <v>0</v>
      </c>
      <c r="I724" s="2">
        <f>IF(F724="",E724,E724+0.1)</f>
        <v>3</v>
      </c>
      <c r="J724" s="19"/>
      <c r="K724" s="18" t="str">
        <f>IF(M724 &gt; 0, K723+1, "n/a")</f>
        <v>n/a</v>
      </c>
      <c r="L724" s="11" t="str">
        <f t="shared" si="8"/>
        <v xml:space="preserve"> </v>
      </c>
      <c r="M724" s="27">
        <f>U724</f>
        <v>0</v>
      </c>
      <c r="N724" s="13">
        <f>M724-X724</f>
        <v>0</v>
      </c>
      <c r="O724" s="14" t="str">
        <f>IF(SUMIF(T724:U724,"&lt;0")&lt;&gt;0,SUMIF(T724:U724,"&lt;0")*(-1)," ")</f>
        <v xml:space="preserve"> </v>
      </c>
      <c r="P724" s="15">
        <f>AB724+AD724+AF724+AH724+AJ724+AL724+AN724+AP724+AR724+AT724+AV724+AX724+AZ724+BB724+BD724+BF724+BH724+BJ724+BL724+BN724+BP724+BR724+BT724+BV724+BX724+BZ724+CB724+CD724+CF724+CH724+CJ724+CL724+CN724+CP724+CR724+CT724+CV724+CX724+CZ724+DB724+DD724+DF724+DH724+DJ724+DL724+DN724+DP724+DR724+DT724+DV724+DX724+DZ724+EB724+ED724+EF724+EH724+EJ724+EL724+EN724+EP724+ER724+ET724+EV724+EX724+EZ724+FB724+FD724+FF724+FH724+FJ724+FL724+FN724+FP724+FR724+FT724+FV724+FX724+FZ724+GB724+GD724+GF724</f>
        <v>0</v>
      </c>
      <c r="Q724" s="99">
        <f>P724-GO724</f>
        <v>0</v>
      </c>
      <c r="R724" s="102">
        <f>ROUNDUP(COUNTIF(T724:U724,"&gt; 0")/2,0)</f>
        <v>0</v>
      </c>
      <c r="S724" s="17" t="str">
        <f>IF(R724=0,"-",IF(R724-X724&gt;8,M724/(8+X724),M724/R724))</f>
        <v>-</v>
      </c>
      <c r="T724" s="102" t="str">
        <f>IFERROR(VLOOKUP(D724,'Ласт турнир'!A$2:C$129,2,FALSE),"")</f>
        <v/>
      </c>
      <c r="U724" s="14">
        <f>IFERROR(VLOOKUP(D724,'Ласт турнир'!A$2:C$129,3,FALSE),0)</f>
        <v>0</v>
      </c>
      <c r="V724" s="176"/>
      <c r="W724" s="177" t="str">
        <f>IF(GP724=0," ",IF(GP724-V724=0," ",GP724-V724))</f>
        <v xml:space="preserve"> </v>
      </c>
      <c r="X724" s="178"/>
    </row>
    <row r="725" spans="3:24" x14ac:dyDescent="0.25">
      <c r="C725" s="168">
        <f>C724+1</f>
        <v>644</v>
      </c>
      <c r="D725" s="3" t="s">
        <v>393</v>
      </c>
      <c r="E725" s="7">
        <v>3</v>
      </c>
      <c r="F725" s="26" t="s">
        <v>807</v>
      </c>
      <c r="G725" s="29" t="str">
        <f>TEXT(E725,"0,0") &amp; F725</f>
        <v>3,0</v>
      </c>
      <c r="H725" s="2">
        <f>IF(M725&gt;0,1,0)</f>
        <v>0</v>
      </c>
      <c r="I725" s="2">
        <f>IF(F725="",E725,E725+0.1)</f>
        <v>3</v>
      </c>
      <c r="J725" s="19"/>
      <c r="K725" s="18" t="str">
        <f>IF(M725 &gt; 0, K724+1, "n/a")</f>
        <v>n/a</v>
      </c>
      <c r="L725" s="11" t="str">
        <f t="shared" si="8"/>
        <v xml:space="preserve"> </v>
      </c>
      <c r="M725" s="27">
        <f>U725</f>
        <v>0</v>
      </c>
      <c r="N725" s="13">
        <f>M725-X725</f>
        <v>0</v>
      </c>
      <c r="O725" s="14" t="str">
        <f>IF(SUMIF(T725:U725,"&lt;0")&lt;&gt;0,SUMIF(T725:U725,"&lt;0")*(-1)," ")</f>
        <v xml:space="preserve"> </v>
      </c>
      <c r="P725" s="15">
        <f>AB725+AD725+AF725+AH725+AJ725+AL725+AN725+AP725+AR725+AT725+AV725+AX725+AZ725+BB725+BD725+BF725+BH725+BJ725+BL725+BN725+BP725+BR725+BT725+BV725+BX725+BZ725+CB725+CD725+CF725+CH725+CJ725+CL725+CN725+CP725+CR725+CT725+CV725+CX725+CZ725+DB725+DD725+DF725+DH725+DJ725+DL725+DN725+DP725+DR725+DT725+DV725+DX725+DZ725+EB725+ED725+EF725+EH725+EJ725+EL725+EN725+EP725+ER725+ET725+EV725+EX725+EZ725+FB725+FD725+FF725+FH725+FJ725+FL725+FN725+FP725+FR725+FT725+FV725+FX725+FZ725+GB725+GD725+GF725</f>
        <v>0</v>
      </c>
      <c r="Q725" s="99">
        <f>P725-GO725</f>
        <v>0</v>
      </c>
      <c r="R725" s="102">
        <f>ROUNDUP(COUNTIF(T725:U725,"&gt; 0")/2,0)</f>
        <v>0</v>
      </c>
      <c r="S725" s="17" t="str">
        <f>IF(R725=0,"-",IF(R725-X725&gt;8,M725/(8+X725),M725/R725))</f>
        <v>-</v>
      </c>
      <c r="T725" s="102" t="str">
        <f>IFERROR(VLOOKUP(D725,'Ласт турнир'!A$2:C$129,2,FALSE),"")</f>
        <v/>
      </c>
      <c r="U725" s="14">
        <f>IFERROR(VLOOKUP(D725,'Ласт турнир'!A$2:C$129,3,FALSE),0)</f>
        <v>0</v>
      </c>
      <c r="V725" s="176"/>
      <c r="W725" s="177" t="str">
        <f>IF(GP725=0," ",IF(GP725-V725=0," ",GP725-V725))</f>
        <v xml:space="preserve"> </v>
      </c>
      <c r="X725" s="178"/>
    </row>
    <row r="726" spans="3:24" x14ac:dyDescent="0.25">
      <c r="C726" s="168">
        <f>C725+1</f>
        <v>645</v>
      </c>
      <c r="D726" s="3" t="s">
        <v>715</v>
      </c>
      <c r="E726" s="7">
        <v>3</v>
      </c>
      <c r="F726" s="26" t="s">
        <v>807</v>
      </c>
      <c r="G726" s="29" t="str">
        <f>TEXT(E726,"0,0") &amp; F726</f>
        <v>3,0</v>
      </c>
      <c r="H726" s="2">
        <f>IF(M726&gt;0,1,0)</f>
        <v>0</v>
      </c>
      <c r="I726" s="2">
        <f>IF(F726="",E726,E726+0.1)</f>
        <v>3</v>
      </c>
      <c r="J726" s="19"/>
      <c r="K726" s="18" t="str">
        <f>IF(M726 &gt; 0, K725+1, "n/a")</f>
        <v>n/a</v>
      </c>
      <c r="L726" s="11" t="str">
        <f t="shared" si="8"/>
        <v xml:space="preserve"> </v>
      </c>
      <c r="M726" s="27">
        <f>U726</f>
        <v>0</v>
      </c>
      <c r="N726" s="13">
        <f>M726-X726</f>
        <v>0</v>
      </c>
      <c r="O726" s="14" t="str">
        <f>IF(SUMIF(T726:U726,"&lt;0")&lt;&gt;0,SUMIF(T726:U726,"&lt;0")*(-1)," ")</f>
        <v xml:space="preserve"> </v>
      </c>
      <c r="P726" s="15">
        <f>AB726+AD726+AF726+AH726+AJ726+AL726+AN726+AP726+AR726+AT726+AV726+AX726+AZ726+BB726+BD726+BF726+BH726+BJ726+BL726+BN726+BP726+BR726+BT726+BV726+BX726+BZ726+CB726+CD726+CF726+CH726+CJ726+CL726+CN726+CP726+CR726+CT726+CV726+CX726+CZ726+DB726+DD726+DF726+DH726+DJ726+DL726+DN726+DP726+DR726+DT726+DV726+DX726+DZ726+EB726+ED726+EF726+EH726+EJ726+EL726+EN726+EP726+ER726+ET726+EV726+EX726+EZ726+FB726+FD726+FF726+FH726+FJ726+FL726+FN726+FP726+FR726+FT726+FV726+FX726+FZ726+GB726+GD726+GF726</f>
        <v>0</v>
      </c>
      <c r="Q726" s="99">
        <f>P726-GO726</f>
        <v>0</v>
      </c>
      <c r="R726" s="102">
        <f>ROUNDUP(COUNTIF(T726:U726,"&gt; 0")/2,0)</f>
        <v>0</v>
      </c>
      <c r="S726" s="17" t="str">
        <f>IF(R726=0,"-",IF(R726-X726&gt;8,M726/(8+X726),M726/R726))</f>
        <v>-</v>
      </c>
      <c r="T726" s="102" t="str">
        <f>IFERROR(VLOOKUP(D726,'Ласт турнир'!A$2:C$129,2,FALSE),"")</f>
        <v/>
      </c>
      <c r="U726" s="14">
        <f>IFERROR(VLOOKUP(D726,'Ласт турнир'!A$2:C$129,3,FALSE),0)</f>
        <v>0</v>
      </c>
      <c r="V726" s="176"/>
      <c r="W726" s="177" t="str">
        <f>IF(GP726=0," ",IF(GP726-V726=0," ",GP726-V726))</f>
        <v xml:space="preserve"> </v>
      </c>
      <c r="X726" s="178"/>
    </row>
    <row r="727" spans="3:24" x14ac:dyDescent="0.25">
      <c r="C727" s="168">
        <f>C726+1</f>
        <v>646</v>
      </c>
      <c r="D727" s="3" t="s">
        <v>476</v>
      </c>
      <c r="E727" s="7">
        <v>3</v>
      </c>
      <c r="F727" s="26" t="s">
        <v>807</v>
      </c>
      <c r="G727" s="29" t="str">
        <f>TEXT(E727,"0,0") &amp; F727</f>
        <v>3,0</v>
      </c>
      <c r="H727" s="2">
        <f>IF(M727&gt;0,1,0)</f>
        <v>0</v>
      </c>
      <c r="I727" s="2">
        <f>IF(F727="",E727,E727+0.1)</f>
        <v>3</v>
      </c>
      <c r="J727" s="19"/>
      <c r="K727" s="18" t="str">
        <f>IF(M727 &gt; 0, K726+1, "n/a")</f>
        <v>n/a</v>
      </c>
      <c r="L727" s="11" t="str">
        <f t="shared" si="8"/>
        <v xml:space="preserve"> </v>
      </c>
      <c r="M727" s="27">
        <f>U727</f>
        <v>0</v>
      </c>
      <c r="N727" s="13">
        <f>M727-X727</f>
        <v>0</v>
      </c>
      <c r="O727" s="14" t="str">
        <f>IF(SUMIF(T727:U727,"&lt;0")&lt;&gt;0,SUMIF(T727:U727,"&lt;0")*(-1)," ")</f>
        <v xml:space="preserve"> </v>
      </c>
      <c r="P727" s="15">
        <f>AB727+AD727+AF727+AH727+AJ727+AL727+AN727+AP727+AR727+AT727+AV727+AX727+AZ727+BB727+BD727+BF727+BH727+BJ727+BL727+BN727+BP727+BR727+BT727+BV727+BX727+BZ727+CB727+CD727+CF727+CH727+CJ727+CL727+CN727+CP727+CR727+CT727+CV727+CX727+CZ727+DB727+DD727+DF727+DH727+DJ727+DL727+DN727+DP727+DR727+DT727+DV727+DX727+DZ727+EB727+ED727+EF727+EH727+EJ727+EL727+EN727+EP727+ER727+ET727+EV727+EX727+EZ727+FB727+FD727+FF727+FH727+FJ727+FL727+FN727+FP727+FR727+FT727+FV727+FX727+FZ727+GB727+GD727+GF727</f>
        <v>0</v>
      </c>
      <c r="Q727" s="99">
        <f>P727-GO727</f>
        <v>0</v>
      </c>
      <c r="R727" s="102">
        <f>ROUNDUP(COUNTIF(T727:U727,"&gt; 0")/2,0)</f>
        <v>0</v>
      </c>
      <c r="S727" s="17" t="str">
        <f>IF(R727=0,"-",IF(R727-X727&gt;8,M727/(8+X727),M727/R727))</f>
        <v>-</v>
      </c>
      <c r="T727" s="102" t="str">
        <f>IFERROR(VLOOKUP(D727,'Ласт турнир'!A$2:C$129,2,FALSE),"")</f>
        <v/>
      </c>
      <c r="U727" s="14">
        <f>IFERROR(VLOOKUP(D727,'Ласт турнир'!A$2:C$129,3,FALSE),0)</f>
        <v>0</v>
      </c>
      <c r="V727" s="176"/>
      <c r="W727" s="177" t="str">
        <f>IF(GP727=0," ",IF(GP727-V727=0," ",GP727-V727))</f>
        <v xml:space="preserve"> </v>
      </c>
      <c r="X727" s="178"/>
    </row>
    <row r="728" spans="3:24" x14ac:dyDescent="0.25">
      <c r="C728" s="168">
        <f>C727+1</f>
        <v>647</v>
      </c>
      <c r="D728" s="3" t="s">
        <v>716</v>
      </c>
      <c r="E728" s="7">
        <v>3</v>
      </c>
      <c r="F728" s="26" t="s">
        <v>807</v>
      </c>
      <c r="G728" s="29" t="str">
        <f>TEXT(E728,"0,0") &amp; F728</f>
        <v>3,0</v>
      </c>
      <c r="H728" s="2">
        <f>IF(M728&gt;0,1,0)</f>
        <v>0</v>
      </c>
      <c r="I728" s="2">
        <f>IF(F728="",E728,E728+0.1)</f>
        <v>3</v>
      </c>
      <c r="J728" s="19"/>
      <c r="K728" s="18" t="str">
        <f>IF(M728 &gt; 0, K727+1, "n/a")</f>
        <v>n/a</v>
      </c>
      <c r="L728" s="11" t="str">
        <f t="shared" si="8"/>
        <v xml:space="preserve"> </v>
      </c>
      <c r="M728" s="27">
        <f>U728</f>
        <v>0</v>
      </c>
      <c r="N728" s="13">
        <f>M728-X728</f>
        <v>0</v>
      </c>
      <c r="O728" s="14" t="str">
        <f>IF(SUMIF(T728:U728,"&lt;0")&lt;&gt;0,SUMIF(T728:U728,"&lt;0")*(-1)," ")</f>
        <v xml:space="preserve"> </v>
      </c>
      <c r="P728" s="15">
        <f>AB728+AD728+AF728+AH728+AJ728+AL728+AN728+AP728+AR728+AT728+AV728+AX728+AZ728+BB728+BD728+BF728+BH728+BJ728+BL728+BN728+BP728+BR728+BT728+BV728+BX728+BZ728+CB728+CD728+CF728+CH728+CJ728+CL728+CN728+CP728+CR728+CT728+CV728+CX728+CZ728+DB728+DD728+DF728+DH728+DJ728+DL728+DN728+DP728+DR728+DT728+DV728+DX728+DZ728+EB728+ED728+EF728+EH728+EJ728+EL728+EN728+EP728+ER728+ET728+EV728+EX728+EZ728+FB728+FD728+FF728+FH728+FJ728+FL728+FN728+FP728+FR728+FT728+FV728+FX728+FZ728+GB728+GD728+GF728</f>
        <v>0</v>
      </c>
      <c r="Q728" s="99">
        <f>P728-GO728</f>
        <v>0</v>
      </c>
      <c r="R728" s="102">
        <f>ROUNDUP(COUNTIF(T728:U728,"&gt; 0")/2,0)</f>
        <v>0</v>
      </c>
      <c r="S728" s="17" t="str">
        <f>IF(R728=0,"-",IF(R728-X728&gt;8,M728/(8+X728),M728/R728))</f>
        <v>-</v>
      </c>
      <c r="T728" s="102" t="str">
        <f>IFERROR(VLOOKUP(D728,'Ласт турнир'!A$2:C$129,2,FALSE),"")</f>
        <v/>
      </c>
      <c r="U728" s="14">
        <f>IFERROR(VLOOKUP(D728,'Ласт турнир'!A$2:C$129,3,FALSE),0)</f>
        <v>0</v>
      </c>
      <c r="V728" s="176"/>
      <c r="W728" s="177" t="str">
        <f>IF(GP728=0," ",IF(GP728-V728=0," ",GP728-V728))</f>
        <v xml:space="preserve"> </v>
      </c>
      <c r="X728" s="178"/>
    </row>
    <row r="729" spans="3:24" x14ac:dyDescent="0.25">
      <c r="C729" s="168">
        <f>C728+1</f>
        <v>648</v>
      </c>
      <c r="D729" s="3" t="s">
        <v>332</v>
      </c>
      <c r="E729" s="7">
        <v>3</v>
      </c>
      <c r="F729" s="26" t="s">
        <v>807</v>
      </c>
      <c r="G729" s="29" t="str">
        <f>TEXT(E729,"0,0") &amp; F729</f>
        <v>3,0</v>
      </c>
      <c r="H729" s="2">
        <f>IF(M729&gt;0,1,0)</f>
        <v>0</v>
      </c>
      <c r="I729" s="2">
        <f>IF(F729="",E729,E729+0.1)</f>
        <v>3</v>
      </c>
      <c r="J729" s="19"/>
      <c r="K729" s="18" t="str">
        <f>IF(M729 &gt; 0, K728+1, "n/a")</f>
        <v>n/a</v>
      </c>
      <c r="L729" s="11" t="str">
        <f t="shared" si="8"/>
        <v xml:space="preserve"> </v>
      </c>
      <c r="M729" s="27">
        <f>U729</f>
        <v>0</v>
      </c>
      <c r="N729" s="13">
        <f>M729-X729</f>
        <v>0</v>
      </c>
      <c r="O729" s="14" t="str">
        <f>IF(SUMIF(T729:U729,"&lt;0")&lt;&gt;0,SUMIF(T729:U729,"&lt;0")*(-1)," ")</f>
        <v xml:space="preserve"> </v>
      </c>
      <c r="P729" s="15">
        <f>AB729+AD729+AF729+AH729+AJ729+AL729+AN729+AP729+AR729+AT729+AV729+AX729+AZ729+BB729+BD729+BF729+BH729+BJ729+BL729+BN729+BP729+BR729+BT729+BV729+BX729+BZ729+CB729+CD729+CF729+CH729+CJ729+CL729+CN729+CP729+CR729+CT729+CV729+CX729+CZ729+DB729+DD729+DF729+DH729+DJ729+DL729+DN729+DP729+DR729+DT729+DV729+DX729+DZ729+EB729+ED729+EF729+EH729+EJ729+EL729+EN729+EP729+ER729+ET729+EV729+EX729+EZ729+FB729+FD729+FF729+FH729+FJ729+FL729+FN729+FP729+FR729+FT729+FV729+FX729+FZ729+GB729+GD729+GF729</f>
        <v>0</v>
      </c>
      <c r="Q729" s="99">
        <f>P729-GO729</f>
        <v>0</v>
      </c>
      <c r="R729" s="102">
        <f>ROUNDUP(COUNTIF(T729:U729,"&gt; 0")/2,0)</f>
        <v>0</v>
      </c>
      <c r="S729" s="17" t="str">
        <f>IF(R729=0,"-",IF(R729-X729&gt;8,M729/(8+X729),M729/R729))</f>
        <v>-</v>
      </c>
      <c r="T729" s="102" t="str">
        <f>IFERROR(VLOOKUP(D729,'Ласт турнир'!A$2:C$129,2,FALSE),"")</f>
        <v/>
      </c>
      <c r="U729" s="14">
        <f>IFERROR(VLOOKUP(D729,'Ласт турнир'!A$2:C$129,3,FALSE),0)</f>
        <v>0</v>
      </c>
      <c r="V729" s="176"/>
      <c r="W729" s="177" t="str">
        <f>IF(GP729=0," ",IF(GP729-V729=0," ",GP729-V729))</f>
        <v xml:space="preserve"> </v>
      </c>
      <c r="X729" s="178"/>
    </row>
    <row r="730" spans="3:24" x14ac:dyDescent="0.25">
      <c r="C730" s="168">
        <f>C729+1</f>
        <v>649</v>
      </c>
      <c r="D730" s="3" t="s">
        <v>465</v>
      </c>
      <c r="E730" s="7">
        <v>3</v>
      </c>
      <c r="F730" s="26" t="s">
        <v>807</v>
      </c>
      <c r="G730" s="29" t="str">
        <f>TEXT(E730,"0,0") &amp; F730</f>
        <v>3,0</v>
      </c>
      <c r="H730" s="2">
        <f>IF(M730&gt;0,1,0)</f>
        <v>0</v>
      </c>
      <c r="I730" s="2">
        <f>IF(F730="",E730,E730+0.1)</f>
        <v>3</v>
      </c>
      <c r="J730" s="19"/>
      <c r="K730" s="18" t="str">
        <f>IF(M730 &gt; 0, K729+1, "n/a")</f>
        <v>n/a</v>
      </c>
      <c r="L730" s="11" t="str">
        <f t="shared" si="8"/>
        <v xml:space="preserve"> </v>
      </c>
      <c r="M730" s="27">
        <f>U730</f>
        <v>0</v>
      </c>
      <c r="N730" s="13">
        <f>M730-X730</f>
        <v>0</v>
      </c>
      <c r="O730" s="14" t="str">
        <f>IF(SUMIF(T730:U730,"&lt;0")&lt;&gt;0,SUMIF(T730:U730,"&lt;0")*(-1)," ")</f>
        <v xml:space="preserve"> </v>
      </c>
      <c r="P730" s="15">
        <f>AB730+AD730+AF730+AH730+AJ730+AL730+AN730+AP730+AR730+AT730+AV730+AX730+AZ730+BB730+BD730+BF730+BH730+BJ730+BL730+BN730+BP730+BR730+BT730+BV730+BX730+BZ730+CB730+CD730+CF730+CH730+CJ730+CL730+CN730+CP730+CR730+CT730+CV730+CX730+CZ730+DB730+DD730+DF730+DH730+DJ730+DL730+DN730+DP730+DR730+DT730+DV730+DX730+DZ730+EB730+ED730+EF730+EH730+EJ730+EL730+EN730+EP730+ER730+ET730+EV730+EX730+EZ730+FB730+FD730+FF730+FH730+FJ730+FL730+FN730+FP730+FR730+FT730+FV730+FX730+FZ730+GB730+GD730+GF730</f>
        <v>0</v>
      </c>
      <c r="Q730" s="99">
        <f>P730-GO730</f>
        <v>0</v>
      </c>
      <c r="R730" s="102">
        <f>ROUNDUP(COUNTIF(T730:U730,"&gt; 0")/2,0)</f>
        <v>0</v>
      </c>
      <c r="S730" s="17" t="str">
        <f>IF(R730=0,"-",IF(R730-X730&gt;8,M730/(8+X730),M730/R730))</f>
        <v>-</v>
      </c>
      <c r="T730" s="102" t="str">
        <f>IFERROR(VLOOKUP(D730,'Ласт турнир'!A$2:C$129,2,FALSE),"")</f>
        <v/>
      </c>
      <c r="U730" s="14">
        <f>IFERROR(VLOOKUP(D730,'Ласт турнир'!A$2:C$129,3,FALSE),0)</f>
        <v>0</v>
      </c>
      <c r="V730" s="176"/>
      <c r="W730" s="177" t="str">
        <f>IF(GP730=0," ",IF(GP730-V730=0," ",GP730-V730))</f>
        <v xml:space="preserve"> </v>
      </c>
      <c r="X730" s="178"/>
    </row>
    <row r="731" spans="3:24" x14ac:dyDescent="0.25">
      <c r="C731" s="168">
        <f>C730+1</f>
        <v>650</v>
      </c>
      <c r="D731" s="3" t="s">
        <v>398</v>
      </c>
      <c r="E731" s="7">
        <v>3</v>
      </c>
      <c r="F731" s="26" t="s">
        <v>807</v>
      </c>
      <c r="G731" s="29" t="str">
        <f>TEXT(E731,"0,0") &amp; F731</f>
        <v>3,0</v>
      </c>
      <c r="H731" s="2">
        <f>IF(M731&gt;0,1,0)</f>
        <v>0</v>
      </c>
      <c r="I731" s="2">
        <f>IF(F731="",E731,E731+0.1)</f>
        <v>3</v>
      </c>
      <c r="J731" s="19"/>
      <c r="K731" s="18" t="str">
        <f>IF(M731 &gt; 0, K730+1, "n/a")</f>
        <v>n/a</v>
      </c>
      <c r="L731" s="11" t="str">
        <f t="shared" si="8"/>
        <v xml:space="preserve"> </v>
      </c>
      <c r="M731" s="27">
        <f>U731</f>
        <v>0</v>
      </c>
      <c r="N731" s="13">
        <f>M731-X731</f>
        <v>0</v>
      </c>
      <c r="O731" s="14" t="str">
        <f>IF(SUMIF(T731:U731,"&lt;0")&lt;&gt;0,SUMIF(T731:U731,"&lt;0")*(-1)," ")</f>
        <v xml:space="preserve"> </v>
      </c>
      <c r="P731" s="15">
        <f>AB731+AD731+AF731+AH731+AJ731+AL731+AN731+AP731+AR731+AT731+AV731+AX731+AZ731+BB731+BD731+BF731+BH731+BJ731+BL731+BN731+BP731+BR731+BT731+BV731+BX731+BZ731+CB731+CD731+CF731+CH731+CJ731+CL731+CN731+CP731+CR731+CT731+CV731+CX731+CZ731+DB731+DD731+DF731+DH731+DJ731+DL731+DN731+DP731+DR731+DT731+DV731+DX731+DZ731+EB731+ED731+EF731+EH731+EJ731+EL731+EN731+EP731+ER731+ET731+EV731+EX731+EZ731+FB731+FD731+FF731+FH731+FJ731+FL731+FN731+FP731+FR731+FT731+FV731+FX731+FZ731+GB731+GD731+GF731</f>
        <v>0</v>
      </c>
      <c r="Q731" s="99">
        <f>P731-GO731</f>
        <v>0</v>
      </c>
      <c r="R731" s="102">
        <f>ROUNDUP(COUNTIF(T731:U731,"&gt; 0")/2,0)</f>
        <v>0</v>
      </c>
      <c r="S731" s="17" t="str">
        <f>IF(R731=0,"-",IF(R731-X731&gt;8,M731/(8+X731),M731/R731))</f>
        <v>-</v>
      </c>
      <c r="T731" s="102" t="str">
        <f>IFERROR(VLOOKUP(D731,'Ласт турнир'!A$2:C$129,2,FALSE),"")</f>
        <v/>
      </c>
      <c r="U731" s="14">
        <f>IFERROR(VLOOKUP(D731,'Ласт турнир'!A$2:C$129,3,FALSE),0)</f>
        <v>0</v>
      </c>
      <c r="V731" s="176"/>
      <c r="W731" s="177" t="str">
        <f>IF(GP731=0," ",IF(GP731-V731=0," ",GP731-V731))</f>
        <v xml:space="preserve"> </v>
      </c>
      <c r="X731" s="178"/>
    </row>
    <row r="732" spans="3:24" x14ac:dyDescent="0.25">
      <c r="C732" s="168">
        <f>C731+1</f>
        <v>651</v>
      </c>
      <c r="D732" s="3" t="s">
        <v>511</v>
      </c>
      <c r="E732" s="7">
        <v>3</v>
      </c>
      <c r="F732" s="26" t="s">
        <v>807</v>
      </c>
      <c r="G732" s="29" t="str">
        <f>TEXT(E732,"0,0") &amp; F732</f>
        <v>3,0</v>
      </c>
      <c r="H732" s="2">
        <f>IF(M732&gt;0,1,0)</f>
        <v>0</v>
      </c>
      <c r="I732" s="2">
        <f>IF(F732="",E732,E732+0.1)</f>
        <v>3</v>
      </c>
      <c r="J732" s="19"/>
      <c r="K732" s="18" t="str">
        <f>IF(M732 &gt; 0, K731+1, "n/a")</f>
        <v>n/a</v>
      </c>
      <c r="L732" s="11" t="str">
        <f t="shared" si="8"/>
        <v xml:space="preserve"> </v>
      </c>
      <c r="M732" s="27">
        <f>U732</f>
        <v>0</v>
      </c>
      <c r="N732" s="13">
        <f>M732-X732</f>
        <v>0</v>
      </c>
      <c r="O732" s="14" t="str">
        <f>IF(SUMIF(T732:U732,"&lt;0")&lt;&gt;0,SUMIF(T732:U732,"&lt;0")*(-1)," ")</f>
        <v xml:space="preserve"> </v>
      </c>
      <c r="P732" s="15">
        <f>AB732+AD732+AF732+AH732+AJ732+AL732+AN732+AP732+AR732+AT732+AV732+AX732+AZ732+BB732+BD732+BF732+BH732+BJ732+BL732+BN732+BP732+BR732+BT732+BV732+BX732+BZ732+CB732+CD732+CF732+CH732+CJ732+CL732+CN732+CP732+CR732+CT732+CV732+CX732+CZ732+DB732+DD732+DF732+DH732+DJ732+DL732+DN732+DP732+DR732+DT732+DV732+DX732+DZ732+EB732+ED732+EF732+EH732+EJ732+EL732+EN732+EP732+ER732+ET732+EV732+EX732+EZ732+FB732+FD732+FF732+FH732+FJ732+FL732+FN732+FP732+FR732+FT732+FV732+FX732+FZ732+GB732+GD732+GF732</f>
        <v>0</v>
      </c>
      <c r="Q732" s="99">
        <f>P732-GO732</f>
        <v>0</v>
      </c>
      <c r="R732" s="102">
        <f>ROUNDUP(COUNTIF(T732:U732,"&gt; 0")/2,0)</f>
        <v>0</v>
      </c>
      <c r="S732" s="17" t="str">
        <f>IF(R732=0,"-",IF(R732-X732&gt;8,M732/(8+X732),M732/R732))</f>
        <v>-</v>
      </c>
      <c r="T732" s="102" t="str">
        <f>IFERROR(VLOOKUP(D732,'Ласт турнир'!A$2:C$129,2,FALSE),"")</f>
        <v/>
      </c>
      <c r="U732" s="14">
        <f>IFERROR(VLOOKUP(D732,'Ласт турнир'!A$2:C$129,3,FALSE),0)</f>
        <v>0</v>
      </c>
      <c r="V732" s="176"/>
      <c r="W732" s="177" t="str">
        <f>IF(GP732=0," ",IF(GP732-V732=0," ",GP732-V732))</f>
        <v xml:space="preserve"> </v>
      </c>
      <c r="X732" s="178"/>
    </row>
    <row r="733" spans="3:24" x14ac:dyDescent="0.25">
      <c r="C733" s="168">
        <f>C732+1</f>
        <v>652</v>
      </c>
      <c r="D733" s="3" t="s">
        <v>717</v>
      </c>
      <c r="E733" s="7">
        <v>3</v>
      </c>
      <c r="F733" s="26" t="s">
        <v>807</v>
      </c>
      <c r="G733" s="29" t="str">
        <f>TEXT(E733,"0,0") &amp; F733</f>
        <v>3,0</v>
      </c>
      <c r="H733" s="2">
        <f>IF(M733&gt;0,1,0)</f>
        <v>0</v>
      </c>
      <c r="I733" s="2">
        <f>IF(F733="",E733,E733+0.1)</f>
        <v>3</v>
      </c>
      <c r="J733" s="19"/>
      <c r="K733" s="18" t="str">
        <f>IF(M733 &gt; 0, K732+1, "n/a")</f>
        <v>n/a</v>
      </c>
      <c r="L733" s="11" t="str">
        <f t="shared" si="8"/>
        <v xml:space="preserve"> </v>
      </c>
      <c r="M733" s="27">
        <f>U733</f>
        <v>0</v>
      </c>
      <c r="N733" s="13">
        <f>M733-X733</f>
        <v>0</v>
      </c>
      <c r="O733" s="14" t="str">
        <f>IF(SUMIF(T733:U733,"&lt;0")&lt;&gt;0,SUMIF(T733:U733,"&lt;0")*(-1)," ")</f>
        <v xml:space="preserve"> </v>
      </c>
      <c r="P733" s="15">
        <f>AB733+AD733+AF733+AH733+AJ733+AL733+AN733+AP733+AR733+AT733+AV733+AX733+AZ733+BB733+BD733+BF733+BH733+BJ733+BL733+BN733+BP733+BR733+BT733+BV733+BX733+BZ733+CB733+CD733+CF733+CH733+CJ733+CL733+CN733+CP733+CR733+CT733+CV733+CX733+CZ733+DB733+DD733+DF733+DH733+DJ733+DL733+DN733+DP733+DR733+DT733+DV733+DX733+DZ733+EB733+ED733+EF733+EH733+EJ733+EL733+EN733+EP733+ER733+ET733+EV733+EX733+EZ733+FB733+FD733+FF733+FH733+FJ733+FL733+FN733+FP733+FR733+FT733+FV733+FX733+FZ733+GB733+GD733+GF733</f>
        <v>0</v>
      </c>
      <c r="Q733" s="99">
        <f>P733-GO733</f>
        <v>0</v>
      </c>
      <c r="R733" s="102">
        <f>ROUNDUP(COUNTIF(T733:U733,"&gt; 0")/2,0)</f>
        <v>0</v>
      </c>
      <c r="S733" s="17" t="str">
        <f>IF(R733=0,"-",IF(R733-X733&gt;8,M733/(8+X733),M733/R733))</f>
        <v>-</v>
      </c>
      <c r="T733" s="102" t="str">
        <f>IFERROR(VLOOKUP(D733,'Ласт турнир'!A$2:C$129,2,FALSE),"")</f>
        <v/>
      </c>
      <c r="U733" s="14">
        <f>IFERROR(VLOOKUP(D733,'Ласт турнир'!A$2:C$129,3,FALSE),0)</f>
        <v>0</v>
      </c>
      <c r="V733" s="176"/>
      <c r="W733" s="177" t="str">
        <f>IF(GP733=0," ",IF(GP733-V733=0," ",GP733-V733))</f>
        <v xml:space="preserve"> </v>
      </c>
      <c r="X733" s="178"/>
    </row>
    <row r="734" spans="3:24" x14ac:dyDescent="0.25">
      <c r="C734" s="168">
        <f>C733+1</f>
        <v>653</v>
      </c>
      <c r="D734" s="3" t="s">
        <v>718</v>
      </c>
      <c r="E734" s="7">
        <v>3</v>
      </c>
      <c r="F734" s="26" t="s">
        <v>807</v>
      </c>
      <c r="G734" s="29" t="str">
        <f>TEXT(E734,"0,0") &amp; F734</f>
        <v>3,0</v>
      </c>
      <c r="H734" s="2">
        <f>IF(M734&gt;0,1,0)</f>
        <v>0</v>
      </c>
      <c r="I734" s="2">
        <f>IF(F734="",E734,E734+0.1)</f>
        <v>3</v>
      </c>
      <c r="J734" s="19"/>
      <c r="K734" s="18" t="str">
        <f>IF(M734 &gt; 0, K733+1, "n/a")</f>
        <v>n/a</v>
      </c>
      <c r="L734" s="11" t="str">
        <f t="shared" si="8"/>
        <v xml:space="preserve"> </v>
      </c>
      <c r="M734" s="27">
        <f>U734</f>
        <v>0</v>
      </c>
      <c r="N734" s="13">
        <f>M734-X734</f>
        <v>0</v>
      </c>
      <c r="O734" s="14" t="str">
        <f>IF(SUMIF(T734:U734,"&lt;0")&lt;&gt;0,SUMIF(T734:U734,"&lt;0")*(-1)," ")</f>
        <v xml:space="preserve"> </v>
      </c>
      <c r="P734" s="15">
        <f>AB734+AD734+AF734+AH734+AJ734+AL734+AN734+AP734+AR734+AT734+AV734+AX734+AZ734+BB734+BD734+BF734+BH734+BJ734+BL734+BN734+BP734+BR734+BT734+BV734+BX734+BZ734+CB734+CD734+CF734+CH734+CJ734+CL734+CN734+CP734+CR734+CT734+CV734+CX734+CZ734+DB734+DD734+DF734+DH734+DJ734+DL734+DN734+DP734+DR734+DT734+DV734+DX734+DZ734+EB734+ED734+EF734+EH734+EJ734+EL734+EN734+EP734+ER734+ET734+EV734+EX734+EZ734+FB734+FD734+FF734+FH734+FJ734+FL734+FN734+FP734+FR734+FT734+FV734+FX734+FZ734+GB734+GD734+GF734</f>
        <v>0</v>
      </c>
      <c r="Q734" s="99">
        <f>P734-GO734</f>
        <v>0</v>
      </c>
      <c r="R734" s="102">
        <f>ROUNDUP(COUNTIF(T734:U734,"&gt; 0")/2,0)</f>
        <v>0</v>
      </c>
      <c r="S734" s="17" t="str">
        <f>IF(R734=0,"-",IF(R734-X734&gt;8,M734/(8+X734),M734/R734))</f>
        <v>-</v>
      </c>
      <c r="T734" s="102" t="str">
        <f>IFERROR(VLOOKUP(D734,'Ласт турнир'!A$2:C$129,2,FALSE),"")</f>
        <v/>
      </c>
      <c r="U734" s="14">
        <f>IFERROR(VLOOKUP(D734,'Ласт турнир'!A$2:C$129,3,FALSE),0)</f>
        <v>0</v>
      </c>
      <c r="V734" s="176"/>
      <c r="W734" s="177" t="str">
        <f>IF(GP734=0," ",IF(GP734-V734=0," ",GP734-V734))</f>
        <v xml:space="preserve"> </v>
      </c>
      <c r="X734" s="178"/>
    </row>
    <row r="735" spans="3:24" x14ac:dyDescent="0.25">
      <c r="C735" s="168">
        <f>C734+1</f>
        <v>654</v>
      </c>
      <c r="D735" s="3" t="s">
        <v>719</v>
      </c>
      <c r="E735" s="7">
        <v>3</v>
      </c>
      <c r="F735" s="26" t="s">
        <v>807</v>
      </c>
      <c r="G735" s="29" t="str">
        <f>TEXT(E735,"0,0") &amp; F735</f>
        <v>3,0</v>
      </c>
      <c r="H735" s="2">
        <f>IF(M735&gt;0,1,0)</f>
        <v>0</v>
      </c>
      <c r="I735" s="2">
        <f>IF(F735="",E735,E735+0.1)</f>
        <v>3</v>
      </c>
      <c r="J735" s="19"/>
      <c r="K735" s="18" t="str">
        <f>IF(M735 &gt; 0, K734+1, "n/a")</f>
        <v>n/a</v>
      </c>
      <c r="L735" s="11" t="str">
        <f t="shared" si="8"/>
        <v xml:space="preserve"> </v>
      </c>
      <c r="M735" s="27">
        <f>U735</f>
        <v>0</v>
      </c>
      <c r="N735" s="13">
        <f>M735-X735</f>
        <v>0</v>
      </c>
      <c r="O735" s="14" t="str">
        <f>IF(SUMIF(T735:U735,"&lt;0")&lt;&gt;0,SUMIF(T735:U735,"&lt;0")*(-1)," ")</f>
        <v xml:space="preserve"> </v>
      </c>
      <c r="P735" s="15">
        <f>AB735+AD735+AF735+AH735+AJ735+AL735+AN735+AP735+AR735+AT735+AV735+AX735+AZ735+BB735+BD735+BF735+BH735+BJ735+BL735+BN735+BP735+BR735+BT735+BV735+BX735+BZ735+CB735+CD735+CF735+CH735+CJ735+CL735+CN735+CP735+CR735+CT735+CV735+CX735+CZ735+DB735+DD735+DF735+DH735+DJ735+DL735+DN735+DP735+DR735+DT735+DV735+DX735+DZ735+EB735+ED735+EF735+EH735+EJ735+EL735+EN735+EP735+ER735+ET735+EV735+EX735+EZ735+FB735+FD735+FF735+FH735+FJ735+FL735+FN735+FP735+FR735+FT735+FV735+FX735+FZ735+GB735+GD735+GF735</f>
        <v>0</v>
      </c>
      <c r="Q735" s="99">
        <f>P735-GO735</f>
        <v>0</v>
      </c>
      <c r="R735" s="102">
        <f>ROUNDUP(COUNTIF(T735:U735,"&gt; 0")/2,0)</f>
        <v>0</v>
      </c>
      <c r="S735" s="17" t="str">
        <f>IF(R735=0,"-",IF(R735-X735&gt;8,M735/(8+X735),M735/R735))</f>
        <v>-</v>
      </c>
      <c r="T735" s="102" t="str">
        <f>IFERROR(VLOOKUP(D735,'Ласт турнир'!A$2:C$129,2,FALSE),"")</f>
        <v/>
      </c>
      <c r="U735" s="14">
        <f>IFERROR(VLOOKUP(D735,'Ласт турнир'!A$2:C$129,3,FALSE),0)</f>
        <v>0</v>
      </c>
      <c r="V735" s="176"/>
      <c r="W735" s="177" t="str">
        <f>IF(GP735=0," ",IF(GP735-V735=0," ",GP735-V735))</f>
        <v xml:space="preserve"> </v>
      </c>
      <c r="X735" s="178"/>
    </row>
    <row r="736" spans="3:24" x14ac:dyDescent="0.25">
      <c r="C736" s="168">
        <f>C735+1</f>
        <v>655</v>
      </c>
      <c r="D736" s="3" t="s">
        <v>720</v>
      </c>
      <c r="E736" s="7">
        <v>3</v>
      </c>
      <c r="F736" s="26" t="s">
        <v>807</v>
      </c>
      <c r="G736" s="29" t="str">
        <f>TEXT(E736,"0,0") &amp; F736</f>
        <v>3,0</v>
      </c>
      <c r="H736" s="2">
        <f>IF(M736&gt;0,1,0)</f>
        <v>0</v>
      </c>
      <c r="I736" s="2">
        <f>IF(F736="",E736,E736+0.1)</f>
        <v>3</v>
      </c>
      <c r="J736" s="19"/>
      <c r="K736" s="18" t="str">
        <f>IF(M736 &gt; 0, K735+1, "n/a")</f>
        <v>n/a</v>
      </c>
      <c r="L736" s="11" t="str">
        <f t="shared" si="8"/>
        <v xml:space="preserve"> </v>
      </c>
      <c r="M736" s="27">
        <f>U736</f>
        <v>0</v>
      </c>
      <c r="N736" s="13">
        <f>M736-X736</f>
        <v>0</v>
      </c>
      <c r="O736" s="14" t="str">
        <f>IF(SUMIF(T736:U736,"&lt;0")&lt;&gt;0,SUMIF(T736:U736,"&lt;0")*(-1)," ")</f>
        <v xml:space="preserve"> </v>
      </c>
      <c r="P736" s="15">
        <f>AB736+AD736+AF736+AH736+AJ736+AL736+AN736+AP736+AR736+AT736+AV736+AX736+AZ736+BB736+BD736+BF736+BH736+BJ736+BL736+BN736+BP736+BR736+BT736+BV736+BX736+BZ736+CB736+CD736+CF736+CH736+CJ736+CL736+CN736+CP736+CR736+CT736+CV736+CX736+CZ736+DB736+DD736+DF736+DH736+DJ736+DL736+DN736+DP736+DR736+DT736+DV736+DX736+DZ736+EB736+ED736+EF736+EH736+EJ736+EL736+EN736+EP736+ER736+ET736+EV736+EX736+EZ736+FB736+FD736+FF736+FH736+FJ736+FL736+FN736+FP736+FR736+FT736+FV736+FX736+FZ736+GB736+GD736+GF736</f>
        <v>0</v>
      </c>
      <c r="Q736" s="99">
        <f>P736-GO736</f>
        <v>0</v>
      </c>
      <c r="R736" s="102">
        <f>ROUNDUP(COUNTIF(T736:U736,"&gt; 0")/2,0)</f>
        <v>0</v>
      </c>
      <c r="S736" s="17" t="str">
        <f>IF(R736=0,"-",IF(R736-X736&gt;8,M736/(8+X736),M736/R736))</f>
        <v>-</v>
      </c>
      <c r="T736" s="102" t="str">
        <f>IFERROR(VLOOKUP(D736,'Ласт турнир'!A$2:C$129,2,FALSE),"")</f>
        <v/>
      </c>
      <c r="U736" s="14">
        <f>IFERROR(VLOOKUP(D736,'Ласт турнир'!A$2:C$129,3,FALSE),0)</f>
        <v>0</v>
      </c>
      <c r="V736" s="176"/>
      <c r="W736" s="177" t="str">
        <f>IF(GP736=0," ",IF(GP736-V736=0," ",GP736-V736))</f>
        <v xml:space="preserve"> </v>
      </c>
      <c r="X736" s="178"/>
    </row>
    <row r="737" spans="3:24" x14ac:dyDescent="0.25">
      <c r="C737" s="168">
        <f>C736+1</f>
        <v>656</v>
      </c>
      <c r="D737" s="3" t="s">
        <v>469</v>
      </c>
      <c r="E737" s="7">
        <v>3</v>
      </c>
      <c r="F737" s="26" t="s">
        <v>807</v>
      </c>
      <c r="G737" s="29" t="str">
        <f>TEXT(E737,"0,0") &amp; F737</f>
        <v>3,0</v>
      </c>
      <c r="H737" s="2">
        <f>IF(M737&gt;0,1,0)</f>
        <v>0</v>
      </c>
      <c r="I737" s="2">
        <f>IF(F737="",E737,E737+0.1)</f>
        <v>3</v>
      </c>
      <c r="J737" s="19"/>
      <c r="K737" s="18" t="str">
        <f>IF(M737 &gt; 0, K736+1, "n/a")</f>
        <v>n/a</v>
      </c>
      <c r="L737" s="11" t="str">
        <f t="shared" si="8"/>
        <v xml:space="preserve"> </v>
      </c>
      <c r="M737" s="27">
        <f>U737</f>
        <v>0</v>
      </c>
      <c r="N737" s="13">
        <f>M737-X737</f>
        <v>0</v>
      </c>
      <c r="O737" s="14" t="str">
        <f>IF(SUMIF(T737:U737,"&lt;0")&lt;&gt;0,SUMIF(T737:U737,"&lt;0")*(-1)," ")</f>
        <v xml:space="preserve"> </v>
      </c>
      <c r="P737" s="15">
        <f>AB737+AD737+AF737+AH737+AJ737+AL737+AN737+AP737+AR737+AT737+AV737+AX737+AZ737+BB737+BD737+BF737+BH737+BJ737+BL737+BN737+BP737+BR737+BT737+BV737+BX737+BZ737+CB737+CD737+CF737+CH737+CJ737+CL737+CN737+CP737+CR737+CT737+CV737+CX737+CZ737+DB737+DD737+DF737+DH737+DJ737+DL737+DN737+DP737+DR737+DT737+DV737+DX737+DZ737+EB737+ED737+EF737+EH737+EJ737+EL737+EN737+EP737+ER737+ET737+EV737+EX737+EZ737+FB737+FD737+FF737+FH737+FJ737+FL737+FN737+FP737+FR737+FT737+FV737+FX737+FZ737+GB737+GD737+GF737</f>
        <v>0</v>
      </c>
      <c r="Q737" s="99">
        <f>P737-GO737</f>
        <v>0</v>
      </c>
      <c r="R737" s="102">
        <f>ROUNDUP(COUNTIF(T737:U737,"&gt; 0")/2,0)</f>
        <v>0</v>
      </c>
      <c r="S737" s="17" t="str">
        <f>IF(R737=0,"-",IF(R737-X737&gt;8,M737/(8+X737),M737/R737))</f>
        <v>-</v>
      </c>
      <c r="T737" s="102" t="str">
        <f>IFERROR(VLOOKUP(D737,'Ласт турнир'!A$2:C$129,2,FALSE),"")</f>
        <v/>
      </c>
      <c r="U737" s="14">
        <f>IFERROR(VLOOKUP(D737,'Ласт турнир'!A$2:C$129,3,FALSE),0)</f>
        <v>0</v>
      </c>
      <c r="V737" s="176"/>
      <c r="W737" s="177" t="str">
        <f>IF(GP737=0," ",IF(GP737-V737=0," ",GP737-V737))</f>
        <v xml:space="preserve"> </v>
      </c>
      <c r="X737" s="178"/>
    </row>
    <row r="738" spans="3:24" x14ac:dyDescent="0.25">
      <c r="C738" s="168">
        <f>C737+1</f>
        <v>657</v>
      </c>
      <c r="D738" s="3" t="s">
        <v>404</v>
      </c>
      <c r="E738" s="7">
        <v>3</v>
      </c>
      <c r="F738" s="26" t="s">
        <v>807</v>
      </c>
      <c r="G738" s="29" t="str">
        <f>TEXT(E738,"0,0") &amp; F738</f>
        <v>3,0</v>
      </c>
      <c r="H738" s="2">
        <f>IF(M738&gt;0,1,0)</f>
        <v>0</v>
      </c>
      <c r="I738" s="2">
        <f>IF(F738="",E738,E738+0.1)</f>
        <v>3</v>
      </c>
      <c r="J738" s="19"/>
      <c r="K738" s="18" t="str">
        <f>IF(M738 &gt; 0, K737+1, "n/a")</f>
        <v>n/a</v>
      </c>
      <c r="L738" s="11" t="str">
        <f t="shared" si="8"/>
        <v xml:space="preserve"> </v>
      </c>
      <c r="M738" s="27">
        <f>U738</f>
        <v>0</v>
      </c>
      <c r="N738" s="13">
        <f>M738-X738</f>
        <v>0</v>
      </c>
      <c r="O738" s="14" t="str">
        <f>IF(SUMIF(T738:U738,"&lt;0")&lt;&gt;0,SUMIF(T738:U738,"&lt;0")*(-1)," ")</f>
        <v xml:space="preserve"> </v>
      </c>
      <c r="P738" s="15">
        <f>AB738+AD738+AF738+AH738+AJ738+AL738+AN738+AP738+AR738+AT738+AV738+AX738+AZ738+BB738+BD738+BF738+BH738+BJ738+BL738+BN738+BP738+BR738+BT738+BV738+BX738+BZ738+CB738+CD738+CF738+CH738+CJ738+CL738+CN738+CP738+CR738+CT738+CV738+CX738+CZ738+DB738+DD738+DF738+DH738+DJ738+DL738+DN738+DP738+DR738+DT738+DV738+DX738+DZ738+EB738+ED738+EF738+EH738+EJ738+EL738+EN738+EP738+ER738+ET738+EV738+EX738+EZ738+FB738+FD738+FF738+FH738+FJ738+FL738+FN738+FP738+FR738+FT738+FV738+FX738+FZ738+GB738+GD738+GF738</f>
        <v>0</v>
      </c>
      <c r="Q738" s="99">
        <f>P738-GO738</f>
        <v>0</v>
      </c>
      <c r="R738" s="102">
        <f>ROUNDUP(COUNTIF(T738:U738,"&gt; 0")/2,0)</f>
        <v>0</v>
      </c>
      <c r="S738" s="17" t="str">
        <f>IF(R738=0,"-",IF(R738-X738&gt;8,M738/(8+X738),M738/R738))</f>
        <v>-</v>
      </c>
      <c r="T738" s="102" t="str">
        <f>IFERROR(VLOOKUP(D738,'Ласт турнир'!A$2:C$129,2,FALSE),"")</f>
        <v/>
      </c>
      <c r="U738" s="14">
        <f>IFERROR(VLOOKUP(D738,'Ласт турнир'!A$2:C$129,3,FALSE),0)</f>
        <v>0</v>
      </c>
      <c r="V738" s="176"/>
      <c r="W738" s="177" t="str">
        <f>IF(GP738=0," ",IF(GP738-V738=0," ",GP738-V738))</f>
        <v xml:space="preserve"> </v>
      </c>
      <c r="X738" s="178"/>
    </row>
    <row r="739" spans="3:24" x14ac:dyDescent="0.25">
      <c r="C739" s="168">
        <f>C738+1</f>
        <v>658</v>
      </c>
      <c r="D739" s="3" t="s">
        <v>411</v>
      </c>
      <c r="E739" s="7">
        <v>3</v>
      </c>
      <c r="F739" s="26" t="s">
        <v>807</v>
      </c>
      <c r="G739" s="29" t="str">
        <f>TEXT(E739,"0,0") &amp; F739</f>
        <v>3,0</v>
      </c>
      <c r="H739" s="2">
        <f>IF(M739&gt;0,1,0)</f>
        <v>0</v>
      </c>
      <c r="I739" s="2">
        <f>IF(F739="",E739,E739+0.1)</f>
        <v>3</v>
      </c>
      <c r="J739" s="19"/>
      <c r="K739" s="18" t="str">
        <f>IF(M739 &gt; 0, K738+1, "n/a")</f>
        <v>n/a</v>
      </c>
      <c r="L739" s="11" t="str">
        <f t="shared" si="8"/>
        <v xml:space="preserve"> </v>
      </c>
      <c r="M739" s="27">
        <f>U739</f>
        <v>0</v>
      </c>
      <c r="N739" s="13">
        <f>M739-X739</f>
        <v>0</v>
      </c>
      <c r="O739" s="14" t="str">
        <f>IF(SUMIF(T739:U739,"&lt;0")&lt;&gt;0,SUMIF(T739:U739,"&lt;0")*(-1)," ")</f>
        <v xml:space="preserve"> </v>
      </c>
      <c r="P739" s="15">
        <f>AB739+AD739+AF739+AH739+AJ739+AL739+AN739+AP739+AR739+AT739+AV739+AX739+AZ739+BB739+BD739+BF739+BH739+BJ739+BL739+BN739+BP739+BR739+BT739+BV739+BX739+BZ739+CB739+CD739+CF739+CH739+CJ739+CL739+CN739+CP739+CR739+CT739+CV739+CX739+CZ739+DB739+DD739+DF739+DH739+DJ739+DL739+DN739+DP739+DR739+DT739+DV739+DX739+DZ739+EB739+ED739+EF739+EH739+EJ739+EL739+EN739+EP739+ER739+ET739+EV739+EX739+EZ739+FB739+FD739+FF739+FH739+FJ739+FL739+FN739+FP739+FR739+FT739+FV739+FX739+FZ739+GB739+GD739+GF739</f>
        <v>0</v>
      </c>
      <c r="Q739" s="99">
        <f>P739-GO739</f>
        <v>0</v>
      </c>
      <c r="R739" s="102">
        <f>ROUNDUP(COUNTIF(T739:U739,"&gt; 0")/2,0)</f>
        <v>0</v>
      </c>
      <c r="S739" s="17" t="str">
        <f>IF(R739=0,"-",IF(R739-X739&gt;8,M739/(8+X739),M739/R739))</f>
        <v>-</v>
      </c>
      <c r="T739" s="102" t="str">
        <f>IFERROR(VLOOKUP(D739,'Ласт турнир'!A$2:C$129,2,FALSE),"")</f>
        <v/>
      </c>
      <c r="U739" s="14">
        <f>IFERROR(VLOOKUP(D739,'Ласт турнир'!A$2:C$129,3,FALSE),0)</f>
        <v>0</v>
      </c>
      <c r="V739" s="176"/>
      <c r="W739" s="177" t="str">
        <f>IF(GP739=0," ",IF(GP739-V739=0," ",GP739-V739))</f>
        <v xml:space="preserve"> </v>
      </c>
      <c r="X739" s="178"/>
    </row>
    <row r="740" spans="3:24" x14ac:dyDescent="0.25">
      <c r="C740" s="168">
        <f>C739+1</f>
        <v>659</v>
      </c>
      <c r="D740" s="3" t="s">
        <v>721</v>
      </c>
      <c r="E740" s="7">
        <v>3</v>
      </c>
      <c r="F740" s="26" t="s">
        <v>807</v>
      </c>
      <c r="G740" s="29" t="str">
        <f>TEXT(E740,"0,0") &amp; F740</f>
        <v>3,0</v>
      </c>
      <c r="H740" s="2">
        <f>IF(M740&gt;0,1,0)</f>
        <v>0</v>
      </c>
      <c r="I740" s="2">
        <f>IF(F740="",E740,E740+0.1)</f>
        <v>3</v>
      </c>
      <c r="J740" s="19"/>
      <c r="K740" s="18" t="str">
        <f>IF(M740 &gt; 0, K739+1, "n/a")</f>
        <v>n/a</v>
      </c>
      <c r="L740" s="11" t="str">
        <f t="shared" si="8"/>
        <v xml:space="preserve"> </v>
      </c>
      <c r="M740" s="27">
        <f>U740</f>
        <v>0</v>
      </c>
      <c r="N740" s="13">
        <f>M740-X740</f>
        <v>0</v>
      </c>
      <c r="O740" s="14" t="str">
        <f>IF(SUMIF(T740:U740,"&lt;0")&lt;&gt;0,SUMIF(T740:U740,"&lt;0")*(-1)," ")</f>
        <v xml:space="preserve"> </v>
      </c>
      <c r="P740" s="15">
        <f>AB740+AD740+AF740+AH740+AJ740+AL740+AN740+AP740+AR740+AT740+AV740+AX740+AZ740+BB740+BD740+BF740+BH740+BJ740+BL740+BN740+BP740+BR740+BT740+BV740+BX740+BZ740+CB740+CD740+CF740+CH740+CJ740+CL740+CN740+CP740+CR740+CT740+CV740+CX740+CZ740+DB740+DD740+DF740+DH740+DJ740+DL740+DN740+DP740+DR740+DT740+DV740+DX740+DZ740+EB740+ED740+EF740+EH740+EJ740+EL740+EN740+EP740+ER740+ET740+EV740+EX740+EZ740+FB740+FD740+FF740+FH740+FJ740+FL740+FN740+FP740+FR740+FT740+FV740+FX740+FZ740+GB740+GD740+GF740</f>
        <v>0</v>
      </c>
      <c r="Q740" s="99">
        <f>P740-GO740</f>
        <v>0</v>
      </c>
      <c r="R740" s="102">
        <f>ROUNDUP(COUNTIF(T740:U740,"&gt; 0")/2,0)</f>
        <v>0</v>
      </c>
      <c r="S740" s="17" t="str">
        <f>IF(R740=0,"-",IF(R740-X740&gt;8,M740/(8+X740),M740/R740))</f>
        <v>-</v>
      </c>
      <c r="T740" s="102" t="str">
        <f>IFERROR(VLOOKUP(D740,'Ласт турнир'!A$2:C$129,2,FALSE),"")</f>
        <v/>
      </c>
      <c r="U740" s="14">
        <f>IFERROR(VLOOKUP(D740,'Ласт турнир'!A$2:C$129,3,FALSE),0)</f>
        <v>0</v>
      </c>
      <c r="V740" s="176"/>
      <c r="W740" s="177" t="str">
        <f>IF(GP740=0," ",IF(GP740-V740=0," ",GP740-V740))</f>
        <v xml:space="preserve"> </v>
      </c>
      <c r="X740" s="178"/>
    </row>
    <row r="741" spans="3:24" x14ac:dyDescent="0.25">
      <c r="C741" s="168">
        <f>C740+1</f>
        <v>660</v>
      </c>
      <c r="D741" s="3" t="s">
        <v>722</v>
      </c>
      <c r="E741" s="7">
        <v>3</v>
      </c>
      <c r="F741" s="26" t="s">
        <v>807</v>
      </c>
      <c r="G741" s="29" t="str">
        <f>TEXT(E741,"0,0") &amp; F741</f>
        <v>3,0</v>
      </c>
      <c r="H741" s="2">
        <f>IF(M741&gt;0,1,0)</f>
        <v>0</v>
      </c>
      <c r="I741" s="2">
        <f>IF(F741="",E741,E741+0.1)</f>
        <v>3</v>
      </c>
      <c r="J741" s="19"/>
      <c r="K741" s="18" t="str">
        <f>IF(M741 &gt; 0, K740+1, "n/a")</f>
        <v>n/a</v>
      </c>
      <c r="L741" s="11" t="str">
        <f t="shared" si="8"/>
        <v xml:space="preserve"> </v>
      </c>
      <c r="M741" s="27">
        <f>U741</f>
        <v>0</v>
      </c>
      <c r="N741" s="13">
        <f>M741-X741</f>
        <v>0</v>
      </c>
      <c r="O741" s="14" t="str">
        <f>IF(SUMIF(T741:U741,"&lt;0")&lt;&gt;0,SUMIF(T741:U741,"&lt;0")*(-1)," ")</f>
        <v xml:space="preserve"> </v>
      </c>
      <c r="P741" s="15">
        <f>AB741+AD741+AF741+AH741+AJ741+AL741+AN741+AP741+AR741+AT741+AV741+AX741+AZ741+BB741+BD741+BF741+BH741+BJ741+BL741+BN741+BP741+BR741+BT741+BV741+BX741+BZ741+CB741+CD741+CF741+CH741+CJ741+CL741+CN741+CP741+CR741+CT741+CV741+CX741+CZ741+DB741+DD741+DF741+DH741+DJ741+DL741+DN741+DP741+DR741+DT741+DV741+DX741+DZ741+EB741+ED741+EF741+EH741+EJ741+EL741+EN741+EP741+ER741+ET741+EV741+EX741+EZ741+FB741+FD741+FF741+FH741+FJ741+FL741+FN741+FP741+FR741+FT741+FV741+FX741+FZ741+GB741+GD741+GF741</f>
        <v>0</v>
      </c>
      <c r="Q741" s="99">
        <f>P741-GO741</f>
        <v>0</v>
      </c>
      <c r="R741" s="102">
        <f>ROUNDUP(COUNTIF(T741:U741,"&gt; 0")/2,0)</f>
        <v>0</v>
      </c>
      <c r="S741" s="17" t="str">
        <f>IF(R741=0,"-",IF(R741-X741&gt;8,M741/(8+X741),M741/R741))</f>
        <v>-</v>
      </c>
      <c r="T741" s="102" t="str">
        <f>IFERROR(VLOOKUP(D741,'Ласт турнир'!A$2:C$129,2,FALSE),"")</f>
        <v/>
      </c>
      <c r="U741" s="14">
        <f>IFERROR(VLOOKUP(D741,'Ласт турнир'!A$2:C$129,3,FALSE),0)</f>
        <v>0</v>
      </c>
      <c r="V741" s="176"/>
      <c r="W741" s="177" t="str">
        <f>IF(GP741=0," ",IF(GP741-V741=0," ",GP741-V741))</f>
        <v xml:space="preserve"> </v>
      </c>
      <c r="X741" s="178"/>
    </row>
    <row r="742" spans="3:24" x14ac:dyDescent="0.25">
      <c r="C742" s="168">
        <f>C741+1</f>
        <v>661</v>
      </c>
      <c r="D742" s="3" t="s">
        <v>394</v>
      </c>
      <c r="E742" s="7">
        <v>3</v>
      </c>
      <c r="F742" s="26" t="s">
        <v>807</v>
      </c>
      <c r="G742" s="29" t="str">
        <f>TEXT(E742,"0,0") &amp; F742</f>
        <v>3,0</v>
      </c>
      <c r="H742" s="2">
        <f>IF(M742&gt;0,1,0)</f>
        <v>0</v>
      </c>
      <c r="I742" s="2">
        <f>IF(F742="",E742,E742+0.1)</f>
        <v>3</v>
      </c>
      <c r="J742" s="19"/>
      <c r="K742" s="18" t="str">
        <f>IF(M742 &gt; 0, K741+1, "n/a")</f>
        <v>n/a</v>
      </c>
      <c r="L742" s="11" t="str">
        <f t="shared" si="8"/>
        <v xml:space="preserve"> </v>
      </c>
      <c r="M742" s="27">
        <f>U742</f>
        <v>0</v>
      </c>
      <c r="N742" s="13">
        <f>M742-X742</f>
        <v>0</v>
      </c>
      <c r="O742" s="14" t="str">
        <f>IF(SUMIF(T742:U742,"&lt;0")&lt;&gt;0,SUMIF(T742:U742,"&lt;0")*(-1)," ")</f>
        <v xml:space="preserve"> </v>
      </c>
      <c r="P742" s="15">
        <f>AB742+AD742+AF742+AH742+AJ742+AL742+AN742+AP742+AR742+AT742+AV742+AX742+AZ742+BB742+BD742+BF742+BH742+BJ742+BL742+BN742+BP742+BR742+BT742+BV742+BX742+BZ742+CB742+CD742+CF742+CH742+CJ742+CL742+CN742+CP742+CR742+CT742+CV742+CX742+CZ742+DB742+DD742+DF742+DH742+DJ742+DL742+DN742+DP742+DR742+DT742+DV742+DX742+DZ742+EB742+ED742+EF742+EH742+EJ742+EL742+EN742+EP742+ER742+ET742+EV742+EX742+EZ742+FB742+FD742+FF742+FH742+FJ742+FL742+FN742+FP742+FR742+FT742+FV742+FX742+FZ742+GB742+GD742+GF742</f>
        <v>0</v>
      </c>
      <c r="Q742" s="99">
        <f>P742-GO742</f>
        <v>0</v>
      </c>
      <c r="R742" s="102">
        <f>ROUNDUP(COUNTIF(T742:U742,"&gt; 0")/2,0)</f>
        <v>0</v>
      </c>
      <c r="S742" s="17" t="str">
        <f>IF(R742=0,"-",IF(R742-X742&gt;8,M742/(8+X742),M742/R742))</f>
        <v>-</v>
      </c>
      <c r="T742" s="102" t="str">
        <f>IFERROR(VLOOKUP(D742,'Ласт турнир'!A$2:C$129,2,FALSE),"")</f>
        <v/>
      </c>
      <c r="U742" s="14">
        <f>IFERROR(VLOOKUP(D742,'Ласт турнир'!A$2:C$129,3,FALSE),0)</f>
        <v>0</v>
      </c>
      <c r="V742" s="176"/>
      <c r="W742" s="177" t="str">
        <f>IF(GP742=0," ",IF(GP742-V742=0," ",GP742-V742))</f>
        <v xml:space="preserve"> </v>
      </c>
      <c r="X742" s="178"/>
    </row>
    <row r="743" spans="3:24" x14ac:dyDescent="0.25">
      <c r="C743" s="168">
        <f>C742+1</f>
        <v>662</v>
      </c>
      <c r="D743" s="3" t="s">
        <v>723</v>
      </c>
      <c r="E743" s="7">
        <v>3</v>
      </c>
      <c r="F743" s="26" t="s">
        <v>807</v>
      </c>
      <c r="G743" s="29" t="str">
        <f>TEXT(E743,"0,0") &amp; F743</f>
        <v>3,0</v>
      </c>
      <c r="H743" s="2">
        <f>IF(M743&gt;0,1,0)</f>
        <v>0</v>
      </c>
      <c r="I743" s="2">
        <f>IF(F743="",E743,E743+0.1)</f>
        <v>3</v>
      </c>
      <c r="J743" s="19"/>
      <c r="K743" s="18" t="str">
        <f>IF(M743 &gt; 0, K742+1, "n/a")</f>
        <v>n/a</v>
      </c>
      <c r="L743" s="11" t="str">
        <f t="shared" si="8"/>
        <v xml:space="preserve"> </v>
      </c>
      <c r="M743" s="27">
        <f>U743</f>
        <v>0</v>
      </c>
      <c r="N743" s="13">
        <f>M743-X743</f>
        <v>0</v>
      </c>
      <c r="O743" s="14" t="str">
        <f>IF(SUMIF(T743:U743,"&lt;0")&lt;&gt;0,SUMIF(T743:U743,"&lt;0")*(-1)," ")</f>
        <v xml:space="preserve"> </v>
      </c>
      <c r="P743" s="15">
        <f>AB743+AD743+AF743+AH743+AJ743+AL743+AN743+AP743+AR743+AT743+AV743+AX743+AZ743+BB743+BD743+BF743+BH743+BJ743+BL743+BN743+BP743+BR743+BT743+BV743+BX743+BZ743+CB743+CD743+CF743+CH743+CJ743+CL743+CN743+CP743+CR743+CT743+CV743+CX743+CZ743+DB743+DD743+DF743+DH743+DJ743+DL743+DN743+DP743+DR743+DT743+DV743+DX743+DZ743+EB743+ED743+EF743+EH743+EJ743+EL743+EN743+EP743+ER743+ET743+EV743+EX743+EZ743+FB743+FD743+FF743+FH743+FJ743+FL743+FN743+FP743+FR743+FT743+FV743+FX743+FZ743+GB743+GD743+GF743</f>
        <v>0</v>
      </c>
      <c r="Q743" s="99">
        <f>P743-GO743</f>
        <v>0</v>
      </c>
      <c r="R743" s="102">
        <f>ROUNDUP(COUNTIF(T743:U743,"&gt; 0")/2,0)</f>
        <v>0</v>
      </c>
      <c r="S743" s="17" t="str">
        <f>IF(R743=0,"-",IF(R743-X743&gt;8,M743/(8+X743),M743/R743))</f>
        <v>-</v>
      </c>
      <c r="T743" s="102" t="str">
        <f>IFERROR(VLOOKUP(D743,'Ласт турнир'!A$2:C$129,2,FALSE),"")</f>
        <v/>
      </c>
      <c r="U743" s="14">
        <f>IFERROR(VLOOKUP(D743,'Ласт турнир'!A$2:C$129,3,FALSE),0)</f>
        <v>0</v>
      </c>
      <c r="V743" s="176"/>
      <c r="W743" s="177" t="str">
        <f>IF(GP743=0," ",IF(GP743-V743=0," ",GP743-V743))</f>
        <v xml:space="preserve"> </v>
      </c>
      <c r="X743" s="178"/>
    </row>
    <row r="744" spans="3:24" x14ac:dyDescent="0.25">
      <c r="C744" s="168">
        <f>C743+1</f>
        <v>663</v>
      </c>
      <c r="D744" s="3" t="s">
        <v>439</v>
      </c>
      <c r="E744" s="7">
        <v>3</v>
      </c>
      <c r="F744" s="26" t="s">
        <v>807</v>
      </c>
      <c r="G744" s="29" t="str">
        <f>TEXT(E744,"0,0") &amp; F744</f>
        <v>3,0</v>
      </c>
      <c r="H744" s="2">
        <f>IF(M744&gt;0,1,0)</f>
        <v>0</v>
      </c>
      <c r="I744" s="2">
        <f>IF(F744="",E744,E744+0.1)</f>
        <v>3</v>
      </c>
      <c r="J744" s="19"/>
      <c r="K744" s="18" t="str">
        <f>IF(M744 &gt; 0, K743+1, "n/a")</f>
        <v>n/a</v>
      </c>
      <c r="L744" s="11" t="str">
        <f t="shared" si="8"/>
        <v xml:space="preserve"> </v>
      </c>
      <c r="M744" s="27">
        <f>U744</f>
        <v>0</v>
      </c>
      <c r="N744" s="13">
        <f>M744-X744</f>
        <v>0</v>
      </c>
      <c r="O744" s="14" t="str">
        <f>IF(SUMIF(T744:U744,"&lt;0")&lt;&gt;0,SUMIF(T744:U744,"&lt;0")*(-1)," ")</f>
        <v xml:space="preserve"> </v>
      </c>
      <c r="P744" s="15">
        <f>AB744+AD744+AF744+AH744+AJ744+AL744+AN744+AP744+AR744+AT744+AV744+AX744+AZ744+BB744+BD744+BF744+BH744+BJ744+BL744+BN744+BP744+BR744+BT744+BV744+BX744+BZ744+CB744+CD744+CF744+CH744+CJ744+CL744+CN744+CP744+CR744+CT744+CV744+CX744+CZ744+DB744+DD744+DF744+DH744+DJ744+DL744+DN744+DP744+DR744+DT744+DV744+DX744+DZ744+EB744+ED744+EF744+EH744+EJ744+EL744+EN744+EP744+ER744+ET744+EV744+EX744+EZ744+FB744+FD744+FF744+FH744+FJ744+FL744+FN744+FP744+FR744+FT744+FV744+FX744+FZ744+GB744+GD744+GF744</f>
        <v>0</v>
      </c>
      <c r="Q744" s="99">
        <f>P744-GO744</f>
        <v>0</v>
      </c>
      <c r="R744" s="102">
        <f>ROUNDUP(COUNTIF(T744:U744,"&gt; 0")/2,0)</f>
        <v>0</v>
      </c>
      <c r="S744" s="17" t="str">
        <f>IF(R744=0,"-",IF(R744-X744&gt;8,M744/(8+X744),M744/R744))</f>
        <v>-</v>
      </c>
      <c r="T744" s="102" t="str">
        <f>IFERROR(VLOOKUP(D744,'Ласт турнир'!A$2:C$129,2,FALSE),"")</f>
        <v/>
      </c>
      <c r="U744" s="14">
        <f>IFERROR(VLOOKUP(D744,'Ласт турнир'!A$2:C$129,3,FALSE),0)</f>
        <v>0</v>
      </c>
      <c r="V744" s="176"/>
      <c r="W744" s="177" t="str">
        <f>IF(GP744=0," ",IF(GP744-V744=0," ",GP744-V744))</f>
        <v xml:space="preserve"> </v>
      </c>
      <c r="X744" s="178"/>
    </row>
    <row r="745" spans="3:24" x14ac:dyDescent="0.25">
      <c r="C745" s="168">
        <f>C744+1</f>
        <v>664</v>
      </c>
      <c r="D745" s="3" t="s">
        <v>724</v>
      </c>
      <c r="E745" s="7">
        <v>3</v>
      </c>
      <c r="F745" s="26" t="s">
        <v>807</v>
      </c>
      <c r="G745" s="29" t="str">
        <f>TEXT(E745,"0,0") &amp; F745</f>
        <v>3,0</v>
      </c>
      <c r="H745" s="2">
        <f>IF(M745&gt;0,1,0)</f>
        <v>0</v>
      </c>
      <c r="I745" s="2">
        <f>IF(F745="",E745,E745+0.1)</f>
        <v>3</v>
      </c>
      <c r="J745" s="19"/>
      <c r="K745" s="18" t="str">
        <f>IF(M745 &gt; 0, K744+1, "n/a")</f>
        <v>n/a</v>
      </c>
      <c r="L745" s="11" t="str">
        <f t="shared" si="8"/>
        <v xml:space="preserve"> </v>
      </c>
      <c r="M745" s="27">
        <f>U745</f>
        <v>0</v>
      </c>
      <c r="N745" s="13">
        <f>M745-X745</f>
        <v>0</v>
      </c>
      <c r="O745" s="14" t="str">
        <f>IF(SUMIF(T745:U745,"&lt;0")&lt;&gt;0,SUMIF(T745:U745,"&lt;0")*(-1)," ")</f>
        <v xml:space="preserve"> </v>
      </c>
      <c r="P745" s="15">
        <f>AB745+AD745+AF745+AH745+AJ745+AL745+AN745+AP745+AR745+AT745+AV745+AX745+AZ745+BB745+BD745+BF745+BH745+BJ745+BL745+BN745+BP745+BR745+BT745+BV745+BX745+BZ745+CB745+CD745+CF745+CH745+CJ745+CL745+CN745+CP745+CR745+CT745+CV745+CX745+CZ745+DB745+DD745+DF745+DH745+DJ745+DL745+DN745+DP745+DR745+DT745+DV745+DX745+DZ745+EB745+ED745+EF745+EH745+EJ745+EL745+EN745+EP745+ER745+ET745+EV745+EX745+EZ745+FB745+FD745+FF745+FH745+FJ745+FL745+FN745+FP745+FR745+FT745+FV745+FX745+FZ745+GB745+GD745+GF745</f>
        <v>0</v>
      </c>
      <c r="Q745" s="99">
        <f>P745-GO745</f>
        <v>0</v>
      </c>
      <c r="R745" s="102">
        <f>ROUNDUP(COUNTIF(T745:U745,"&gt; 0")/2,0)</f>
        <v>0</v>
      </c>
      <c r="S745" s="17" t="str">
        <f>IF(R745=0,"-",IF(R745-X745&gt;8,M745/(8+X745),M745/R745))</f>
        <v>-</v>
      </c>
      <c r="T745" s="102" t="str">
        <f>IFERROR(VLOOKUP(D745,'Ласт турнир'!A$2:C$129,2,FALSE),"")</f>
        <v/>
      </c>
      <c r="U745" s="14">
        <f>IFERROR(VLOOKUP(D745,'Ласт турнир'!A$2:C$129,3,FALSE),0)</f>
        <v>0</v>
      </c>
      <c r="V745" s="176"/>
      <c r="W745" s="177" t="str">
        <f>IF(GP745=0," ",IF(GP745-V745=0," ",GP745-V745))</f>
        <v xml:space="preserve"> </v>
      </c>
      <c r="X745" s="178"/>
    </row>
    <row r="746" spans="3:24" x14ac:dyDescent="0.25">
      <c r="C746" s="168">
        <f>C745+1</f>
        <v>665</v>
      </c>
      <c r="D746" s="3" t="s">
        <v>725</v>
      </c>
      <c r="E746" s="7">
        <v>3</v>
      </c>
      <c r="F746" s="26" t="s">
        <v>807</v>
      </c>
      <c r="G746" s="29" t="str">
        <f>TEXT(E746,"0,0") &amp; F746</f>
        <v>3,0</v>
      </c>
      <c r="H746" s="2">
        <f>IF(M746&gt;0,1,0)</f>
        <v>0</v>
      </c>
      <c r="I746" s="2">
        <f>IF(F746="",E746,E746+0.1)</f>
        <v>3</v>
      </c>
      <c r="J746" s="19"/>
      <c r="K746" s="18" t="str">
        <f>IF(M746 &gt; 0, K745+1, "n/a")</f>
        <v>n/a</v>
      </c>
      <c r="L746" s="11" t="str">
        <f t="shared" si="8"/>
        <v xml:space="preserve"> </v>
      </c>
      <c r="M746" s="27">
        <f>U746</f>
        <v>0</v>
      </c>
      <c r="N746" s="13">
        <f>M746-X746</f>
        <v>0</v>
      </c>
      <c r="O746" s="14" t="str">
        <f>IF(SUMIF(T746:U746,"&lt;0")&lt;&gt;0,SUMIF(T746:U746,"&lt;0")*(-1)," ")</f>
        <v xml:space="preserve"> </v>
      </c>
      <c r="P746" s="15">
        <f>AB746+AD746+AF746+AH746+AJ746+AL746+AN746+AP746+AR746+AT746+AV746+AX746+AZ746+BB746+BD746+BF746+BH746+BJ746+BL746+BN746+BP746+BR746+BT746+BV746+BX746+BZ746+CB746+CD746+CF746+CH746+CJ746+CL746+CN746+CP746+CR746+CT746+CV746+CX746+CZ746+DB746+DD746+DF746+DH746+DJ746+DL746+DN746+DP746+DR746+DT746+DV746+DX746+DZ746+EB746+ED746+EF746+EH746+EJ746+EL746+EN746+EP746+ER746+ET746+EV746+EX746+EZ746+FB746+FD746+FF746+FH746+FJ746+FL746+FN746+FP746+FR746+FT746+FV746+FX746+FZ746+GB746+GD746+GF746</f>
        <v>0</v>
      </c>
      <c r="Q746" s="99">
        <f>P746-GO746</f>
        <v>0</v>
      </c>
      <c r="R746" s="102">
        <f>ROUNDUP(COUNTIF(T746:U746,"&gt; 0")/2,0)</f>
        <v>0</v>
      </c>
      <c r="S746" s="17" t="str">
        <f>IF(R746=0,"-",IF(R746-X746&gt;8,M746/(8+X746),M746/R746))</f>
        <v>-</v>
      </c>
      <c r="T746" s="102" t="str">
        <f>IFERROR(VLOOKUP(D746,'Ласт турнир'!A$2:C$129,2,FALSE),"")</f>
        <v/>
      </c>
      <c r="U746" s="14">
        <f>IFERROR(VLOOKUP(D746,'Ласт турнир'!A$2:C$129,3,FALSE),0)</f>
        <v>0</v>
      </c>
      <c r="V746" s="176"/>
      <c r="W746" s="177" t="str">
        <f>IF(GP746=0," ",IF(GP746-V746=0," ",GP746-V746))</f>
        <v xml:space="preserve"> </v>
      </c>
      <c r="X746" s="178"/>
    </row>
    <row r="747" spans="3:24" x14ac:dyDescent="0.25">
      <c r="C747" s="168">
        <f>C746+1</f>
        <v>666</v>
      </c>
      <c r="D747" s="3" t="s">
        <v>435</v>
      </c>
      <c r="E747" s="7">
        <v>3</v>
      </c>
      <c r="F747" s="26" t="s">
        <v>807</v>
      </c>
      <c r="G747" s="29" t="str">
        <f>TEXT(E747,"0,0") &amp; F747</f>
        <v>3,0</v>
      </c>
      <c r="H747" s="2">
        <f>IF(M747&gt;0,1,0)</f>
        <v>0</v>
      </c>
      <c r="I747" s="2">
        <f>IF(F747="",E747,E747+0.1)</f>
        <v>3</v>
      </c>
      <c r="J747" s="19"/>
      <c r="K747" s="18" t="str">
        <f>IF(M747 &gt; 0, K746+1, "n/a")</f>
        <v>n/a</v>
      </c>
      <c r="L747" s="11" t="str">
        <f t="shared" si="8"/>
        <v xml:space="preserve"> </v>
      </c>
      <c r="M747" s="27">
        <f>U747</f>
        <v>0</v>
      </c>
      <c r="N747" s="13">
        <f>M747-X747</f>
        <v>0</v>
      </c>
      <c r="O747" s="14" t="str">
        <f>IF(SUMIF(T747:U747,"&lt;0")&lt;&gt;0,SUMIF(T747:U747,"&lt;0")*(-1)," ")</f>
        <v xml:space="preserve"> </v>
      </c>
      <c r="P747" s="15">
        <f>AB747+AD747+AF747+AH747+AJ747+AL747+AN747+AP747+AR747+AT747+AV747+AX747+AZ747+BB747+BD747+BF747+BH747+BJ747+BL747+BN747+BP747+BR747+BT747+BV747+BX747+BZ747+CB747+CD747+CF747+CH747+CJ747+CL747+CN747+CP747+CR747+CT747+CV747+CX747+CZ747+DB747+DD747+DF747+DH747+DJ747+DL747+DN747+DP747+DR747+DT747+DV747+DX747+DZ747+EB747+ED747+EF747+EH747+EJ747+EL747+EN747+EP747+ER747+ET747+EV747+EX747+EZ747+FB747+FD747+FF747+FH747+FJ747+FL747+FN747+FP747+FR747+FT747+FV747+FX747+FZ747+GB747+GD747+GF747</f>
        <v>0</v>
      </c>
      <c r="Q747" s="99">
        <f>P747-GO747</f>
        <v>0</v>
      </c>
      <c r="R747" s="102">
        <f>ROUNDUP(COUNTIF(T747:U747,"&gt; 0")/2,0)</f>
        <v>0</v>
      </c>
      <c r="S747" s="17" t="str">
        <f>IF(R747=0,"-",IF(R747-X747&gt;8,M747/(8+X747),M747/R747))</f>
        <v>-</v>
      </c>
      <c r="T747" s="102" t="str">
        <f>IFERROR(VLOOKUP(D747,'Ласт турнир'!A$2:C$129,2,FALSE),"")</f>
        <v/>
      </c>
      <c r="U747" s="14">
        <f>IFERROR(VLOOKUP(D747,'Ласт турнир'!A$2:C$129,3,FALSE),0)</f>
        <v>0</v>
      </c>
      <c r="V747" s="176"/>
      <c r="W747" s="177" t="str">
        <f>IF(GP747=0," ",IF(GP747-V747=0," ",GP747-V747))</f>
        <v xml:space="preserve"> </v>
      </c>
      <c r="X747" s="178"/>
    </row>
    <row r="748" spans="3:24" x14ac:dyDescent="0.25">
      <c r="C748" s="168">
        <f>C747+1</f>
        <v>667</v>
      </c>
      <c r="D748" s="3" t="s">
        <v>726</v>
      </c>
      <c r="E748" s="7">
        <v>3</v>
      </c>
      <c r="F748" s="26" t="s">
        <v>807</v>
      </c>
      <c r="G748" s="29" t="str">
        <f>TEXT(E748,"0,0") &amp; F748</f>
        <v>3,0</v>
      </c>
      <c r="H748" s="2">
        <f>IF(M748&gt;0,1,0)</f>
        <v>0</v>
      </c>
      <c r="I748" s="2">
        <f>IF(F748="",E748,E748+0.1)</f>
        <v>3</v>
      </c>
      <c r="J748" s="19"/>
      <c r="K748" s="18" t="str">
        <f>IF(M748 &gt; 0, K747+1, "n/a")</f>
        <v>n/a</v>
      </c>
      <c r="L748" s="11" t="str">
        <f t="shared" si="8"/>
        <v xml:space="preserve"> </v>
      </c>
      <c r="M748" s="27">
        <f>U748</f>
        <v>0</v>
      </c>
      <c r="N748" s="13">
        <f>M748-X748</f>
        <v>0</v>
      </c>
      <c r="O748" s="14" t="str">
        <f>IF(SUMIF(T748:U748,"&lt;0")&lt;&gt;0,SUMIF(T748:U748,"&lt;0")*(-1)," ")</f>
        <v xml:space="preserve"> </v>
      </c>
      <c r="P748" s="15">
        <f>AB748+AD748+AF748+AH748+AJ748+AL748+AN748+AP748+AR748+AT748+AV748+AX748+AZ748+BB748+BD748+BF748+BH748+BJ748+BL748+BN748+BP748+BR748+BT748+BV748+BX748+BZ748+CB748+CD748+CF748+CH748+CJ748+CL748+CN748+CP748+CR748+CT748+CV748+CX748+CZ748+DB748+DD748+DF748+DH748+DJ748+DL748+DN748+DP748+DR748+DT748+DV748+DX748+DZ748+EB748+ED748+EF748+EH748+EJ748+EL748+EN748+EP748+ER748+ET748+EV748+EX748+EZ748+FB748+FD748+FF748+FH748+FJ748+FL748+FN748+FP748+FR748+FT748+FV748+FX748+FZ748+GB748+GD748+GF748</f>
        <v>0</v>
      </c>
      <c r="Q748" s="99">
        <f>P748-GO748</f>
        <v>0</v>
      </c>
      <c r="R748" s="102">
        <f>ROUNDUP(COUNTIF(T748:U748,"&gt; 0")/2,0)</f>
        <v>0</v>
      </c>
      <c r="S748" s="17" t="str">
        <f>IF(R748=0,"-",IF(R748-X748&gt;8,M748/(8+X748),M748/R748))</f>
        <v>-</v>
      </c>
      <c r="T748" s="102" t="str">
        <f>IFERROR(VLOOKUP(D748,'Ласт турнир'!A$2:C$129,2,FALSE),"")</f>
        <v/>
      </c>
      <c r="U748" s="14">
        <f>IFERROR(VLOOKUP(D748,'Ласт турнир'!A$2:C$129,3,FALSE),0)</f>
        <v>0</v>
      </c>
      <c r="V748" s="176"/>
      <c r="W748" s="177" t="str">
        <f>IF(GP748=0," ",IF(GP748-V748=0," ",GP748-V748))</f>
        <v xml:space="preserve"> </v>
      </c>
      <c r="X748" s="178"/>
    </row>
    <row r="749" spans="3:24" x14ac:dyDescent="0.25">
      <c r="C749" s="168">
        <f>C748+1</f>
        <v>668</v>
      </c>
      <c r="D749" s="3" t="s">
        <v>436</v>
      </c>
      <c r="E749" s="7">
        <v>3</v>
      </c>
      <c r="F749" s="26" t="s">
        <v>807</v>
      </c>
      <c r="G749" s="29" t="str">
        <f>TEXT(E749,"0,0") &amp; F749</f>
        <v>3,0</v>
      </c>
      <c r="H749" s="2">
        <f>IF(M749&gt;0,1,0)</f>
        <v>0</v>
      </c>
      <c r="I749" s="2">
        <f>IF(F749="",E749,E749+0.1)</f>
        <v>3</v>
      </c>
      <c r="J749" s="19"/>
      <c r="K749" s="18" t="str">
        <f>IF(M749 &gt; 0, K748+1, "n/a")</f>
        <v>n/a</v>
      </c>
      <c r="L749" s="11" t="str">
        <f t="shared" si="8"/>
        <v xml:space="preserve"> </v>
      </c>
      <c r="M749" s="27">
        <f>U749</f>
        <v>0</v>
      </c>
      <c r="N749" s="13">
        <f>M749-X749</f>
        <v>0</v>
      </c>
      <c r="O749" s="14" t="str">
        <f>IF(SUMIF(T749:U749,"&lt;0")&lt;&gt;0,SUMIF(T749:U749,"&lt;0")*(-1)," ")</f>
        <v xml:space="preserve"> </v>
      </c>
      <c r="P749" s="15">
        <f>AB749+AD749+AF749+AH749+AJ749+AL749+AN749+AP749+AR749+AT749+AV749+AX749+AZ749+BB749+BD749+BF749+BH749+BJ749+BL749+BN749+BP749+BR749+BT749+BV749+BX749+BZ749+CB749+CD749+CF749+CH749+CJ749+CL749+CN749+CP749+CR749+CT749+CV749+CX749+CZ749+DB749+DD749+DF749+DH749+DJ749+DL749+DN749+DP749+DR749+DT749+DV749+DX749+DZ749+EB749+ED749+EF749+EH749+EJ749+EL749+EN749+EP749+ER749+ET749+EV749+EX749+EZ749+FB749+FD749+FF749+FH749+FJ749+FL749+FN749+FP749+FR749+FT749+FV749+FX749+FZ749+GB749+GD749+GF749</f>
        <v>0</v>
      </c>
      <c r="Q749" s="99">
        <f>P749-GO749</f>
        <v>0</v>
      </c>
      <c r="R749" s="102">
        <f>ROUNDUP(COUNTIF(T749:U749,"&gt; 0")/2,0)</f>
        <v>0</v>
      </c>
      <c r="S749" s="17" t="str">
        <f>IF(R749=0,"-",IF(R749-X749&gt;8,M749/(8+X749),M749/R749))</f>
        <v>-</v>
      </c>
      <c r="T749" s="102" t="str">
        <f>IFERROR(VLOOKUP(D749,'Ласт турнир'!A$2:C$129,2,FALSE),"")</f>
        <v/>
      </c>
      <c r="U749" s="14">
        <f>IFERROR(VLOOKUP(D749,'Ласт турнир'!A$2:C$129,3,FALSE),0)</f>
        <v>0</v>
      </c>
      <c r="V749" s="176"/>
      <c r="W749" s="177" t="str">
        <f>IF(GP749=0," ",IF(GP749-V749=0," ",GP749-V749))</f>
        <v xml:space="preserve"> </v>
      </c>
      <c r="X749" s="178"/>
    </row>
    <row r="750" spans="3:24" x14ac:dyDescent="0.25">
      <c r="C750" s="168">
        <f>C749+1</f>
        <v>669</v>
      </c>
      <c r="D750" s="3" t="s">
        <v>727</v>
      </c>
      <c r="E750" s="7">
        <v>3</v>
      </c>
      <c r="F750" s="26" t="s">
        <v>807</v>
      </c>
      <c r="G750" s="29" t="str">
        <f>TEXT(E750,"0,0") &amp; F750</f>
        <v>3,0</v>
      </c>
      <c r="H750" s="2">
        <f>IF(M750&gt;0,1,0)</f>
        <v>0</v>
      </c>
      <c r="I750" s="2">
        <f>IF(F750="",E750,E750+0.1)</f>
        <v>3</v>
      </c>
      <c r="J750" s="19"/>
      <c r="K750" s="18" t="str">
        <f>IF(M750 &gt; 0, K749+1, "n/a")</f>
        <v>n/a</v>
      </c>
      <c r="L750" s="11" t="str">
        <f t="shared" si="8"/>
        <v xml:space="preserve"> </v>
      </c>
      <c r="M750" s="27">
        <f>U750</f>
        <v>0</v>
      </c>
      <c r="N750" s="13">
        <f>M750-X750</f>
        <v>0</v>
      </c>
      <c r="O750" s="14" t="str">
        <f>IF(SUMIF(T750:U750,"&lt;0")&lt;&gt;0,SUMIF(T750:U750,"&lt;0")*(-1)," ")</f>
        <v xml:space="preserve"> </v>
      </c>
      <c r="P750" s="15">
        <f>AB750+AD750+AF750+AH750+AJ750+AL750+AN750+AP750+AR750+AT750+AV750+AX750+AZ750+BB750+BD750+BF750+BH750+BJ750+BL750+BN750+BP750+BR750+BT750+BV750+BX750+BZ750+CB750+CD750+CF750+CH750+CJ750+CL750+CN750+CP750+CR750+CT750+CV750+CX750+CZ750+DB750+DD750+DF750+DH750+DJ750+DL750+DN750+DP750+DR750+DT750+DV750+DX750+DZ750+EB750+ED750+EF750+EH750+EJ750+EL750+EN750+EP750+ER750+ET750+EV750+EX750+EZ750+FB750+FD750+FF750+FH750+FJ750+FL750+FN750+FP750+FR750+FT750+FV750+FX750+FZ750+GB750+GD750+GF750</f>
        <v>0</v>
      </c>
      <c r="Q750" s="99">
        <f>P750-GO750</f>
        <v>0</v>
      </c>
      <c r="R750" s="102">
        <f>ROUNDUP(COUNTIF(T750:U750,"&gt; 0")/2,0)</f>
        <v>0</v>
      </c>
      <c r="S750" s="17" t="str">
        <f>IF(R750=0,"-",IF(R750-X750&gt;8,M750/(8+X750),M750/R750))</f>
        <v>-</v>
      </c>
      <c r="T750" s="102" t="str">
        <f>IFERROR(VLOOKUP(D750,'Ласт турнир'!A$2:C$129,2,FALSE),"")</f>
        <v/>
      </c>
      <c r="U750" s="14">
        <f>IFERROR(VLOOKUP(D750,'Ласт турнир'!A$2:C$129,3,FALSE),0)</f>
        <v>0</v>
      </c>
      <c r="V750" s="176"/>
      <c r="W750" s="177" t="str">
        <f>IF(GP750=0," ",IF(GP750-V750=0," ",GP750-V750))</f>
        <v xml:space="preserve"> </v>
      </c>
      <c r="X750" s="178"/>
    </row>
    <row r="751" spans="3:24" x14ac:dyDescent="0.25">
      <c r="C751" s="168">
        <f>C750+1</f>
        <v>670</v>
      </c>
      <c r="D751" s="3" t="s">
        <v>365</v>
      </c>
      <c r="E751" s="7">
        <v>3</v>
      </c>
      <c r="F751" s="26" t="s">
        <v>807</v>
      </c>
      <c r="G751" s="29" t="str">
        <f>TEXT(E751,"0,0") &amp; F751</f>
        <v>3,0</v>
      </c>
      <c r="H751" s="2">
        <f>IF(M751&gt;0,1,0)</f>
        <v>0</v>
      </c>
      <c r="I751" s="2">
        <f>IF(F751="",E751,E751+0.1)</f>
        <v>3</v>
      </c>
      <c r="J751" s="19"/>
      <c r="K751" s="18" t="str">
        <f>IF(M751 &gt; 0, K750+1, "n/a")</f>
        <v>n/a</v>
      </c>
      <c r="L751" s="11" t="str">
        <f t="shared" si="8"/>
        <v xml:space="preserve"> </v>
      </c>
      <c r="M751" s="27">
        <f>U751</f>
        <v>0</v>
      </c>
      <c r="N751" s="13">
        <f>M751-X751</f>
        <v>0</v>
      </c>
      <c r="O751" s="14" t="str">
        <f>IF(SUMIF(T751:U751,"&lt;0")&lt;&gt;0,SUMIF(T751:U751,"&lt;0")*(-1)," ")</f>
        <v xml:space="preserve"> </v>
      </c>
      <c r="P751" s="15">
        <f>AB751+AD751+AF751+AH751+AJ751+AL751+AN751+AP751+AR751+AT751+AV751+AX751+AZ751+BB751+BD751+BF751+BH751+BJ751+BL751+BN751+BP751+BR751+BT751+BV751+BX751+BZ751+CB751+CD751+CF751+CH751+CJ751+CL751+CN751+CP751+CR751+CT751+CV751+CX751+CZ751+DB751+DD751+DF751+DH751+DJ751+DL751+DN751+DP751+DR751+DT751+DV751+DX751+DZ751+EB751+ED751+EF751+EH751+EJ751+EL751+EN751+EP751+ER751+ET751+EV751+EX751+EZ751+FB751+FD751+FF751+FH751+FJ751+FL751+FN751+FP751+FR751+FT751+FV751+FX751+FZ751+GB751+GD751+GF751</f>
        <v>0</v>
      </c>
      <c r="Q751" s="99">
        <f>P751-GO751</f>
        <v>0</v>
      </c>
      <c r="R751" s="102">
        <f>ROUNDUP(COUNTIF(T751:U751,"&gt; 0")/2,0)</f>
        <v>0</v>
      </c>
      <c r="S751" s="17" t="str">
        <f>IF(R751=0,"-",IF(R751-X751&gt;8,M751/(8+X751),M751/R751))</f>
        <v>-</v>
      </c>
      <c r="T751" s="102" t="str">
        <f>IFERROR(VLOOKUP(D751,'Ласт турнир'!A$2:C$129,2,FALSE),"")</f>
        <v/>
      </c>
      <c r="U751" s="14">
        <f>IFERROR(VLOOKUP(D751,'Ласт турнир'!A$2:C$129,3,FALSE),0)</f>
        <v>0</v>
      </c>
      <c r="V751" s="176"/>
      <c r="W751" s="177" t="str">
        <f>IF(GP751=0," ",IF(GP751-V751=0," ",GP751-V751))</f>
        <v xml:space="preserve"> </v>
      </c>
      <c r="X751" s="178"/>
    </row>
    <row r="752" spans="3:24" x14ac:dyDescent="0.25">
      <c r="C752" s="168">
        <f>C751+1</f>
        <v>671</v>
      </c>
      <c r="D752" s="3" t="s">
        <v>498</v>
      </c>
      <c r="E752" s="7">
        <v>3</v>
      </c>
      <c r="F752" s="26" t="s">
        <v>807</v>
      </c>
      <c r="G752" s="29" t="str">
        <f>TEXT(E752,"0,0") &amp; F752</f>
        <v>3,0</v>
      </c>
      <c r="H752" s="2">
        <f>IF(M752&gt;0,1,0)</f>
        <v>0</v>
      </c>
      <c r="I752" s="2">
        <f>IF(F752="",E752,E752+0.1)</f>
        <v>3</v>
      </c>
      <c r="J752" s="19"/>
      <c r="K752" s="18" t="str">
        <f>IF(M752 &gt; 0, K751+1, "n/a")</f>
        <v>n/a</v>
      </c>
      <c r="L752" s="11" t="str">
        <f t="shared" si="8"/>
        <v xml:space="preserve"> </v>
      </c>
      <c r="M752" s="27">
        <f>U752</f>
        <v>0</v>
      </c>
      <c r="N752" s="13">
        <f>M752-X752</f>
        <v>0</v>
      </c>
      <c r="O752" s="14" t="str">
        <f>IF(SUMIF(T752:U752,"&lt;0")&lt;&gt;0,SUMIF(T752:U752,"&lt;0")*(-1)," ")</f>
        <v xml:space="preserve"> </v>
      </c>
      <c r="P752" s="15">
        <f>AB752+AD752+AF752+AH752+AJ752+AL752+AN752+AP752+AR752+AT752+AV752+AX752+AZ752+BB752+BD752+BF752+BH752+BJ752+BL752+BN752+BP752+BR752+BT752+BV752+BX752+BZ752+CB752+CD752+CF752+CH752+CJ752+CL752+CN752+CP752+CR752+CT752+CV752+CX752+CZ752+DB752+DD752+DF752+DH752+DJ752+DL752+DN752+DP752+DR752+DT752+DV752+DX752+DZ752+EB752+ED752+EF752+EH752+EJ752+EL752+EN752+EP752+ER752+ET752+EV752+EX752+EZ752+FB752+FD752+FF752+FH752+FJ752+FL752+FN752+FP752+FR752+FT752+FV752+FX752+FZ752+GB752+GD752+GF752</f>
        <v>0</v>
      </c>
      <c r="Q752" s="99">
        <f>P752-GO752</f>
        <v>0</v>
      </c>
      <c r="R752" s="102">
        <f>ROUNDUP(COUNTIF(T752:U752,"&gt; 0")/2,0)</f>
        <v>0</v>
      </c>
      <c r="S752" s="17" t="str">
        <f>IF(R752=0,"-",IF(R752-X752&gt;8,M752/(8+X752),M752/R752))</f>
        <v>-</v>
      </c>
      <c r="T752" s="102" t="str">
        <f>IFERROR(VLOOKUP(D752,'Ласт турнир'!A$2:C$129,2,FALSE),"")</f>
        <v/>
      </c>
      <c r="U752" s="14">
        <f>IFERROR(VLOOKUP(D752,'Ласт турнир'!A$2:C$129,3,FALSE),0)</f>
        <v>0</v>
      </c>
      <c r="V752" s="176"/>
      <c r="W752" s="177" t="str">
        <f>IF(GP752=0," ",IF(GP752-V752=0," ",GP752-V752))</f>
        <v xml:space="preserve"> </v>
      </c>
      <c r="X752" s="178"/>
    </row>
    <row r="753" spans="3:24" x14ac:dyDescent="0.25">
      <c r="C753" s="168">
        <f>C752+1</f>
        <v>672</v>
      </c>
      <c r="D753" s="3" t="s">
        <v>728</v>
      </c>
      <c r="E753" s="7">
        <v>3</v>
      </c>
      <c r="F753" s="26" t="s">
        <v>807</v>
      </c>
      <c r="G753" s="29" t="str">
        <f>TEXT(E753,"0,0") &amp; F753</f>
        <v>3,0</v>
      </c>
      <c r="H753" s="2">
        <f>IF(M753&gt;0,1,0)</f>
        <v>0</v>
      </c>
      <c r="I753" s="2">
        <f>IF(F753="",E753,E753+0.1)</f>
        <v>3</v>
      </c>
      <c r="J753" s="19"/>
      <c r="K753" s="18" t="str">
        <f>IF(M753 &gt; 0, K752+1, "n/a")</f>
        <v>n/a</v>
      </c>
      <c r="L753" s="11" t="str">
        <f t="shared" si="8"/>
        <v xml:space="preserve"> </v>
      </c>
      <c r="M753" s="27">
        <f>U753</f>
        <v>0</v>
      </c>
      <c r="N753" s="13">
        <f>M753-X753</f>
        <v>0</v>
      </c>
      <c r="O753" s="14" t="str">
        <f>IF(SUMIF(T753:U753,"&lt;0")&lt;&gt;0,SUMIF(T753:U753,"&lt;0")*(-1)," ")</f>
        <v xml:space="preserve"> </v>
      </c>
      <c r="P753" s="15">
        <f>AB753+AD753+AF753+AH753+AJ753+AL753+AN753+AP753+AR753+AT753+AV753+AX753+AZ753+BB753+BD753+BF753+BH753+BJ753+BL753+BN753+BP753+BR753+BT753+BV753+BX753+BZ753+CB753+CD753+CF753+CH753+CJ753+CL753+CN753+CP753+CR753+CT753+CV753+CX753+CZ753+DB753+DD753+DF753+DH753+DJ753+DL753+DN753+DP753+DR753+DT753+DV753+DX753+DZ753+EB753+ED753+EF753+EH753+EJ753+EL753+EN753+EP753+ER753+ET753+EV753+EX753+EZ753+FB753+FD753+FF753+FH753+FJ753+FL753+FN753+FP753+FR753+FT753+FV753+FX753+FZ753+GB753+GD753+GF753</f>
        <v>0</v>
      </c>
      <c r="Q753" s="99">
        <f>P753-GO753</f>
        <v>0</v>
      </c>
      <c r="R753" s="102">
        <f>ROUNDUP(COUNTIF(T753:U753,"&gt; 0")/2,0)</f>
        <v>0</v>
      </c>
      <c r="S753" s="17" t="str">
        <f>IF(R753=0,"-",IF(R753-X753&gt;8,M753/(8+X753),M753/R753))</f>
        <v>-</v>
      </c>
      <c r="T753" s="102" t="str">
        <f>IFERROR(VLOOKUP(D753,'Ласт турнир'!A$2:C$129,2,FALSE),"")</f>
        <v/>
      </c>
      <c r="U753" s="14">
        <f>IFERROR(VLOOKUP(D753,'Ласт турнир'!A$2:C$129,3,FALSE),0)</f>
        <v>0</v>
      </c>
      <c r="V753" s="176"/>
      <c r="W753" s="177" t="str">
        <f>IF(GP753=0," ",IF(GP753-V753=0," ",GP753-V753))</f>
        <v xml:space="preserve"> </v>
      </c>
      <c r="X753" s="178"/>
    </row>
    <row r="754" spans="3:24" x14ac:dyDescent="0.25">
      <c r="C754" s="168">
        <f>C753+1</f>
        <v>673</v>
      </c>
      <c r="D754" s="3" t="s">
        <v>729</v>
      </c>
      <c r="E754" s="7">
        <v>3</v>
      </c>
      <c r="F754" s="26" t="s">
        <v>807</v>
      </c>
      <c r="G754" s="29" t="str">
        <f>TEXT(E754,"0,0") &amp; F754</f>
        <v>3,0</v>
      </c>
      <c r="H754" s="2">
        <f>IF(M754&gt;0,1,0)</f>
        <v>0</v>
      </c>
      <c r="I754" s="2">
        <f>IF(F754="",E754,E754+0.1)</f>
        <v>3</v>
      </c>
      <c r="J754" s="19"/>
      <c r="K754" s="18" t="str">
        <f>IF(M754 &gt; 0, K753+1, "n/a")</f>
        <v>n/a</v>
      </c>
      <c r="L754" s="11" t="str">
        <f t="shared" si="8"/>
        <v xml:space="preserve"> </v>
      </c>
      <c r="M754" s="27">
        <f>U754</f>
        <v>0</v>
      </c>
      <c r="N754" s="13">
        <f>M754-X754</f>
        <v>0</v>
      </c>
      <c r="O754" s="14" t="str">
        <f>IF(SUMIF(T754:U754,"&lt;0")&lt;&gt;0,SUMIF(T754:U754,"&lt;0")*(-1)," ")</f>
        <v xml:space="preserve"> </v>
      </c>
      <c r="P754" s="15">
        <f>AB754+AD754+AF754+AH754+AJ754+AL754+AN754+AP754+AR754+AT754+AV754+AX754+AZ754+BB754+BD754+BF754+BH754+BJ754+BL754+BN754+BP754+BR754+BT754+BV754+BX754+BZ754+CB754+CD754+CF754+CH754+CJ754+CL754+CN754+CP754+CR754+CT754+CV754+CX754+CZ754+DB754+DD754+DF754+DH754+DJ754+DL754+DN754+DP754+DR754+DT754+DV754+DX754+DZ754+EB754+ED754+EF754+EH754+EJ754+EL754+EN754+EP754+ER754+ET754+EV754+EX754+EZ754+FB754+FD754+FF754+FH754+FJ754+FL754+FN754+FP754+FR754+FT754+FV754+FX754+FZ754+GB754+GD754+GF754</f>
        <v>0</v>
      </c>
      <c r="Q754" s="99">
        <f>P754-GO754</f>
        <v>0</v>
      </c>
      <c r="R754" s="102">
        <f>ROUNDUP(COUNTIF(T754:U754,"&gt; 0")/2,0)</f>
        <v>0</v>
      </c>
      <c r="S754" s="17" t="str">
        <f>IF(R754=0,"-",IF(R754-X754&gt;8,M754/(8+X754),M754/R754))</f>
        <v>-</v>
      </c>
      <c r="T754" s="102" t="str">
        <f>IFERROR(VLOOKUP(D754,'Ласт турнир'!A$2:C$129,2,FALSE),"")</f>
        <v/>
      </c>
      <c r="U754" s="14">
        <f>IFERROR(VLOOKUP(D754,'Ласт турнир'!A$2:C$129,3,FALSE),0)</f>
        <v>0</v>
      </c>
      <c r="V754" s="176"/>
      <c r="W754" s="177" t="str">
        <f>IF(GP754=0," ",IF(GP754-V754=0," ",GP754-V754))</f>
        <v xml:space="preserve"> </v>
      </c>
      <c r="X754" s="178"/>
    </row>
    <row r="755" spans="3:24" x14ac:dyDescent="0.25">
      <c r="C755" s="168">
        <f>C754+1</f>
        <v>674</v>
      </c>
      <c r="D755" s="3" t="s">
        <v>730</v>
      </c>
      <c r="E755" s="7">
        <v>3</v>
      </c>
      <c r="F755" s="26" t="s">
        <v>807</v>
      </c>
      <c r="G755" s="29" t="str">
        <f>TEXT(E755,"0,0") &amp; F755</f>
        <v>3,0</v>
      </c>
      <c r="H755" s="2">
        <f>IF(M755&gt;0,1,0)</f>
        <v>0</v>
      </c>
      <c r="I755" s="2">
        <f>IF(F755="",E755,E755+0.1)</f>
        <v>3</v>
      </c>
      <c r="J755" s="19"/>
      <c r="K755" s="18" t="str">
        <f>IF(M755 &gt; 0, K754+1, "n/a")</f>
        <v>n/a</v>
      </c>
      <c r="L755" s="11" t="str">
        <f t="shared" si="8"/>
        <v xml:space="preserve"> </v>
      </c>
      <c r="M755" s="27">
        <f>U755</f>
        <v>0</v>
      </c>
      <c r="N755" s="13">
        <f>M755-X755</f>
        <v>0</v>
      </c>
      <c r="O755" s="14" t="str">
        <f>IF(SUMIF(T755:U755,"&lt;0")&lt;&gt;0,SUMIF(T755:U755,"&lt;0")*(-1)," ")</f>
        <v xml:space="preserve"> </v>
      </c>
      <c r="P755" s="15">
        <f>AB755+AD755+AF755+AH755+AJ755+AL755+AN755+AP755+AR755+AT755+AV755+AX755+AZ755+BB755+BD755+BF755+BH755+BJ755+BL755+BN755+BP755+BR755+BT755+BV755+BX755+BZ755+CB755+CD755+CF755+CH755+CJ755+CL755+CN755+CP755+CR755+CT755+CV755+CX755+CZ755+DB755+DD755+DF755+DH755+DJ755+DL755+DN755+DP755+DR755+DT755+DV755+DX755+DZ755+EB755+ED755+EF755+EH755+EJ755+EL755+EN755+EP755+ER755+ET755+EV755+EX755+EZ755+FB755+FD755+FF755+FH755+FJ755+FL755+FN755+FP755+FR755+FT755+FV755+FX755+FZ755+GB755+GD755+GF755</f>
        <v>0</v>
      </c>
      <c r="Q755" s="99">
        <f>P755-GO755</f>
        <v>0</v>
      </c>
      <c r="R755" s="102">
        <f>ROUNDUP(COUNTIF(T755:U755,"&gt; 0")/2,0)</f>
        <v>0</v>
      </c>
      <c r="S755" s="17" t="str">
        <f>IF(R755=0,"-",IF(R755-X755&gt;8,M755/(8+X755),M755/R755))</f>
        <v>-</v>
      </c>
      <c r="T755" s="102" t="str">
        <f>IFERROR(VLOOKUP(D755,'Ласт турнир'!A$2:C$129,2,FALSE),"")</f>
        <v/>
      </c>
      <c r="U755" s="14">
        <f>IFERROR(VLOOKUP(D755,'Ласт турнир'!A$2:C$129,3,FALSE),0)</f>
        <v>0</v>
      </c>
      <c r="V755" s="176"/>
      <c r="W755" s="177" t="str">
        <f>IF(GP755=0," ",IF(GP755-V755=0," ",GP755-V755))</f>
        <v xml:space="preserve"> </v>
      </c>
      <c r="X755" s="178"/>
    </row>
    <row r="756" spans="3:24" x14ac:dyDescent="0.25">
      <c r="C756" s="168">
        <f>C755+1</f>
        <v>675</v>
      </c>
      <c r="D756" s="3" t="s">
        <v>384</v>
      </c>
      <c r="E756" s="7">
        <v>3</v>
      </c>
      <c r="F756" s="26" t="s">
        <v>807</v>
      </c>
      <c r="G756" s="29" t="str">
        <f>TEXT(E756,"0,0") &amp; F756</f>
        <v>3,0</v>
      </c>
      <c r="H756" s="2">
        <f>IF(M756&gt;0,1,0)</f>
        <v>0</v>
      </c>
      <c r="I756" s="2">
        <f>IF(F756="",E756,E756+0.1)</f>
        <v>3</v>
      </c>
      <c r="J756" s="19"/>
      <c r="K756" s="18" t="str">
        <f>IF(M756 &gt; 0, K755+1, "n/a")</f>
        <v>n/a</v>
      </c>
      <c r="L756" s="11" t="str">
        <f t="shared" si="8"/>
        <v xml:space="preserve"> </v>
      </c>
      <c r="M756" s="27">
        <f>U756</f>
        <v>0</v>
      </c>
      <c r="N756" s="13">
        <f>M756-X756</f>
        <v>0</v>
      </c>
      <c r="O756" s="14" t="str">
        <f>IF(SUMIF(T756:U756,"&lt;0")&lt;&gt;0,SUMIF(T756:U756,"&lt;0")*(-1)," ")</f>
        <v xml:space="preserve"> </v>
      </c>
      <c r="P756" s="15">
        <f>AB756+AD756+AF756+AH756+AJ756+AL756+AN756+AP756+AR756+AT756+AV756+AX756+AZ756+BB756+BD756+BF756+BH756+BJ756+BL756+BN756+BP756+BR756+BT756+BV756+BX756+BZ756+CB756+CD756+CF756+CH756+CJ756+CL756+CN756+CP756+CR756+CT756+CV756+CX756+CZ756+DB756+DD756+DF756+DH756+DJ756+DL756+DN756+DP756+DR756+DT756+DV756+DX756+DZ756+EB756+ED756+EF756+EH756+EJ756+EL756+EN756+EP756+ER756+ET756+EV756+EX756+EZ756+FB756+FD756+FF756+FH756+FJ756+FL756+FN756+FP756+FR756+FT756+FV756+FX756+FZ756+GB756+GD756+GF756</f>
        <v>0</v>
      </c>
      <c r="Q756" s="99">
        <f>P756-GO756</f>
        <v>0</v>
      </c>
      <c r="R756" s="102">
        <f>ROUNDUP(COUNTIF(T756:U756,"&gt; 0")/2,0)</f>
        <v>0</v>
      </c>
      <c r="S756" s="17" t="str">
        <f>IF(R756=0,"-",IF(R756-X756&gt;8,M756/(8+X756),M756/R756))</f>
        <v>-</v>
      </c>
      <c r="T756" s="102" t="str">
        <f>IFERROR(VLOOKUP(D756,'Ласт турнир'!A$2:C$129,2,FALSE),"")</f>
        <v/>
      </c>
      <c r="U756" s="14">
        <f>IFERROR(VLOOKUP(D756,'Ласт турнир'!A$2:C$129,3,FALSE),0)</f>
        <v>0</v>
      </c>
      <c r="V756" s="176"/>
      <c r="W756" s="177" t="str">
        <f>IF(GP756=0," ",IF(GP756-V756=0," ",GP756-V756))</f>
        <v xml:space="preserve"> </v>
      </c>
      <c r="X756" s="178"/>
    </row>
    <row r="757" spans="3:24" x14ac:dyDescent="0.25">
      <c r="C757" s="168">
        <f>C756+1</f>
        <v>676</v>
      </c>
      <c r="D757" s="3" t="s">
        <v>731</v>
      </c>
      <c r="E757" s="7">
        <v>3</v>
      </c>
      <c r="F757" s="26" t="s">
        <v>807</v>
      </c>
      <c r="G757" s="29" t="str">
        <f>TEXT(E757,"0,0") &amp; F757</f>
        <v>3,0</v>
      </c>
      <c r="H757" s="2">
        <f>IF(M757&gt;0,1,0)</f>
        <v>0</v>
      </c>
      <c r="I757" s="2">
        <f>IF(F757="",E757,E757+0.1)</f>
        <v>3</v>
      </c>
      <c r="J757" s="19"/>
      <c r="K757" s="18" t="str">
        <f>IF(M757 &gt; 0, K756+1, "n/a")</f>
        <v>n/a</v>
      </c>
      <c r="L757" s="11" t="str">
        <f t="shared" si="8"/>
        <v xml:space="preserve"> </v>
      </c>
      <c r="M757" s="27">
        <f>U757</f>
        <v>0</v>
      </c>
      <c r="N757" s="13">
        <f>M757-X757</f>
        <v>0</v>
      </c>
      <c r="O757" s="14" t="str">
        <f>IF(SUMIF(T757:U757,"&lt;0")&lt;&gt;0,SUMIF(T757:U757,"&lt;0")*(-1)," ")</f>
        <v xml:space="preserve"> </v>
      </c>
      <c r="P757" s="15">
        <f>AB757+AD757+AF757+AH757+AJ757+AL757+AN757+AP757+AR757+AT757+AV757+AX757+AZ757+BB757+BD757+BF757+BH757+BJ757+BL757+BN757+BP757+BR757+BT757+BV757+BX757+BZ757+CB757+CD757+CF757+CH757+CJ757+CL757+CN757+CP757+CR757+CT757+CV757+CX757+CZ757+DB757+DD757+DF757+DH757+DJ757+DL757+DN757+DP757+DR757+DT757+DV757+DX757+DZ757+EB757+ED757+EF757+EH757+EJ757+EL757+EN757+EP757+ER757+ET757+EV757+EX757+EZ757+FB757+FD757+FF757+FH757+FJ757+FL757+FN757+FP757+FR757+FT757+FV757+FX757+FZ757+GB757+GD757+GF757</f>
        <v>0</v>
      </c>
      <c r="Q757" s="99">
        <f>P757-GO757</f>
        <v>0</v>
      </c>
      <c r="R757" s="102">
        <f>ROUNDUP(COUNTIF(T757:U757,"&gt; 0")/2,0)</f>
        <v>0</v>
      </c>
      <c r="S757" s="17" t="str">
        <f>IF(R757=0,"-",IF(R757-X757&gt;8,M757/(8+X757),M757/R757))</f>
        <v>-</v>
      </c>
      <c r="T757" s="102" t="str">
        <f>IFERROR(VLOOKUP(D757,'Ласт турнир'!A$2:C$129,2,FALSE),"")</f>
        <v/>
      </c>
      <c r="U757" s="14">
        <f>IFERROR(VLOOKUP(D757,'Ласт турнир'!A$2:C$129,3,FALSE),0)</f>
        <v>0</v>
      </c>
      <c r="V757" s="176"/>
      <c r="W757" s="177" t="str">
        <f>IF(GP757=0," ",IF(GP757-V757=0," ",GP757-V757))</f>
        <v xml:space="preserve"> </v>
      </c>
      <c r="X757" s="178"/>
    </row>
    <row r="758" spans="3:24" x14ac:dyDescent="0.25">
      <c r="C758" s="168">
        <f>C757+1</f>
        <v>677</v>
      </c>
      <c r="D758" s="3" t="s">
        <v>397</v>
      </c>
      <c r="E758" s="7">
        <v>3</v>
      </c>
      <c r="F758" s="26" t="s">
        <v>807</v>
      </c>
      <c r="G758" s="29" t="str">
        <f>TEXT(E758,"0,0") &amp; F758</f>
        <v>3,0</v>
      </c>
      <c r="H758" s="2">
        <f>IF(M758&gt;0,1,0)</f>
        <v>0</v>
      </c>
      <c r="I758" s="2">
        <f>IF(F758="",E758,E758+0.1)</f>
        <v>3</v>
      </c>
      <c r="J758" s="19"/>
      <c r="K758" s="18" t="str">
        <f>IF(M758 &gt; 0, K757+1, "n/a")</f>
        <v>n/a</v>
      </c>
      <c r="L758" s="11" t="str">
        <f t="shared" si="8"/>
        <v xml:space="preserve"> </v>
      </c>
      <c r="M758" s="27">
        <f>U758</f>
        <v>0</v>
      </c>
      <c r="N758" s="13">
        <f>M758-X758</f>
        <v>0</v>
      </c>
      <c r="O758" s="14" t="str">
        <f>IF(SUMIF(T758:U758,"&lt;0")&lt;&gt;0,SUMIF(T758:U758,"&lt;0")*(-1)," ")</f>
        <v xml:space="preserve"> </v>
      </c>
      <c r="P758" s="15">
        <f>AB758+AD758+AF758+AH758+AJ758+AL758+AN758+AP758+AR758+AT758+AV758+AX758+AZ758+BB758+BD758+BF758+BH758+BJ758+BL758+BN758+BP758+BR758+BT758+BV758+BX758+BZ758+CB758+CD758+CF758+CH758+CJ758+CL758+CN758+CP758+CR758+CT758+CV758+CX758+CZ758+DB758+DD758+DF758+DH758+DJ758+DL758+DN758+DP758+DR758+DT758+DV758+DX758+DZ758+EB758+ED758+EF758+EH758+EJ758+EL758+EN758+EP758+ER758+ET758+EV758+EX758+EZ758+FB758+FD758+FF758+FH758+FJ758+FL758+FN758+FP758+FR758+FT758+FV758+FX758+FZ758+GB758+GD758+GF758</f>
        <v>0</v>
      </c>
      <c r="Q758" s="99">
        <f>P758-GO758</f>
        <v>0</v>
      </c>
      <c r="R758" s="102">
        <f>ROUNDUP(COUNTIF(T758:U758,"&gt; 0")/2,0)</f>
        <v>0</v>
      </c>
      <c r="S758" s="17" t="str">
        <f>IF(R758=0,"-",IF(R758-X758&gt;8,M758/(8+X758),M758/R758))</f>
        <v>-</v>
      </c>
      <c r="T758" s="102" t="str">
        <f>IFERROR(VLOOKUP(D758,'Ласт турнир'!A$2:C$129,2,FALSE),"")</f>
        <v/>
      </c>
      <c r="U758" s="14">
        <f>IFERROR(VLOOKUP(D758,'Ласт турнир'!A$2:C$129,3,FALSE),0)</f>
        <v>0</v>
      </c>
      <c r="V758" s="176"/>
      <c r="W758" s="177" t="str">
        <f>IF(GP758=0," ",IF(GP758-V758=0," ",GP758-V758))</f>
        <v xml:space="preserve"> </v>
      </c>
      <c r="X758" s="178"/>
    </row>
    <row r="759" spans="3:24" x14ac:dyDescent="0.25">
      <c r="C759" s="168">
        <f>C758+1</f>
        <v>678</v>
      </c>
      <c r="D759" s="3" t="s">
        <v>732</v>
      </c>
      <c r="E759" s="7">
        <v>3</v>
      </c>
      <c r="F759" s="26" t="s">
        <v>807</v>
      </c>
      <c r="G759" s="29" t="str">
        <f>TEXT(E759,"0,0") &amp; F759</f>
        <v>3,0</v>
      </c>
      <c r="H759" s="2">
        <f>IF(M759&gt;0,1,0)</f>
        <v>0</v>
      </c>
      <c r="I759" s="2">
        <f>IF(F759="",E759,E759+0.1)</f>
        <v>3</v>
      </c>
      <c r="J759" s="19"/>
      <c r="K759" s="18" t="str">
        <f>IF(M759 &gt; 0, K758+1, "n/a")</f>
        <v>n/a</v>
      </c>
      <c r="L759" s="11" t="str">
        <f t="shared" si="8"/>
        <v xml:space="preserve"> </v>
      </c>
      <c r="M759" s="27">
        <f>U759</f>
        <v>0</v>
      </c>
      <c r="N759" s="13">
        <f>M759-X759</f>
        <v>0</v>
      </c>
      <c r="O759" s="14" t="str">
        <f>IF(SUMIF(T759:U759,"&lt;0")&lt;&gt;0,SUMIF(T759:U759,"&lt;0")*(-1)," ")</f>
        <v xml:space="preserve"> </v>
      </c>
      <c r="P759" s="15">
        <f>AB759+AD759+AF759+AH759+AJ759+AL759+AN759+AP759+AR759+AT759+AV759+AX759+AZ759+BB759+BD759+BF759+BH759+BJ759+BL759+BN759+BP759+BR759+BT759+BV759+BX759+BZ759+CB759+CD759+CF759+CH759+CJ759+CL759+CN759+CP759+CR759+CT759+CV759+CX759+CZ759+DB759+DD759+DF759+DH759+DJ759+DL759+DN759+DP759+DR759+DT759+DV759+DX759+DZ759+EB759+ED759+EF759+EH759+EJ759+EL759+EN759+EP759+ER759+ET759+EV759+EX759+EZ759+FB759+FD759+FF759+FH759+FJ759+FL759+FN759+FP759+FR759+FT759+FV759+FX759+FZ759+GB759+GD759+GF759</f>
        <v>0</v>
      </c>
      <c r="Q759" s="99">
        <f>P759-GO759</f>
        <v>0</v>
      </c>
      <c r="R759" s="102">
        <f>ROUNDUP(COUNTIF(T759:U759,"&gt; 0")/2,0)</f>
        <v>0</v>
      </c>
      <c r="S759" s="17" t="str">
        <f>IF(R759=0,"-",IF(R759-X759&gt;8,M759/(8+X759),M759/R759))</f>
        <v>-</v>
      </c>
      <c r="T759" s="102" t="str">
        <f>IFERROR(VLOOKUP(D759,'Ласт турнир'!A$2:C$129,2,FALSE),"")</f>
        <v/>
      </c>
      <c r="U759" s="14">
        <f>IFERROR(VLOOKUP(D759,'Ласт турнир'!A$2:C$129,3,FALSE),0)</f>
        <v>0</v>
      </c>
      <c r="V759" s="176"/>
      <c r="W759" s="177" t="str">
        <f>IF(GP759=0," ",IF(GP759-V759=0," ",GP759-V759))</f>
        <v xml:space="preserve"> </v>
      </c>
      <c r="X759" s="178"/>
    </row>
    <row r="760" spans="3:24" x14ac:dyDescent="0.25">
      <c r="C760" s="168">
        <f>C759+1</f>
        <v>679</v>
      </c>
      <c r="D760" s="3" t="s">
        <v>733</v>
      </c>
      <c r="E760" s="7">
        <v>3</v>
      </c>
      <c r="F760" s="26" t="s">
        <v>807</v>
      </c>
      <c r="G760" s="29" t="str">
        <f>TEXT(E760,"0,0") &amp; F760</f>
        <v>3,0</v>
      </c>
      <c r="H760" s="2">
        <f>IF(M760&gt;0,1,0)</f>
        <v>0</v>
      </c>
      <c r="I760" s="2">
        <f>IF(F760="",E760,E760+0.1)</f>
        <v>3</v>
      </c>
      <c r="J760" s="19"/>
      <c r="K760" s="18" t="str">
        <f>IF(M760 &gt; 0, K759+1, "n/a")</f>
        <v>n/a</v>
      </c>
      <c r="L760" s="11" t="str">
        <f t="shared" si="8"/>
        <v xml:space="preserve"> </v>
      </c>
      <c r="M760" s="27">
        <f>U760</f>
        <v>0</v>
      </c>
      <c r="N760" s="13">
        <f>M760-X760</f>
        <v>0</v>
      </c>
      <c r="O760" s="14" t="str">
        <f>IF(SUMIF(T760:U760,"&lt;0")&lt;&gt;0,SUMIF(T760:U760,"&lt;0")*(-1)," ")</f>
        <v xml:space="preserve"> </v>
      </c>
      <c r="P760" s="15">
        <f>AB760+AD760+AF760+AH760+AJ760+AL760+AN760+AP760+AR760+AT760+AV760+AX760+AZ760+BB760+BD760+BF760+BH760+BJ760+BL760+BN760+BP760+BR760+BT760+BV760+BX760+BZ760+CB760+CD760+CF760+CH760+CJ760+CL760+CN760+CP760+CR760+CT760+CV760+CX760+CZ760+DB760+DD760+DF760+DH760+DJ760+DL760+DN760+DP760+DR760+DT760+DV760+DX760+DZ760+EB760+ED760+EF760+EH760+EJ760+EL760+EN760+EP760+ER760+ET760+EV760+EX760+EZ760+FB760+FD760+FF760+FH760+FJ760+FL760+FN760+FP760+FR760+FT760+FV760+FX760+FZ760+GB760+GD760+GF760</f>
        <v>0</v>
      </c>
      <c r="Q760" s="99">
        <f>P760-GO760</f>
        <v>0</v>
      </c>
      <c r="R760" s="102">
        <f>ROUNDUP(COUNTIF(T760:U760,"&gt; 0")/2,0)</f>
        <v>0</v>
      </c>
      <c r="S760" s="17" t="str">
        <f>IF(R760=0,"-",IF(R760-X760&gt;8,M760/(8+X760),M760/R760))</f>
        <v>-</v>
      </c>
      <c r="T760" s="102" t="str">
        <f>IFERROR(VLOOKUP(D760,'Ласт турнир'!A$2:C$129,2,FALSE),"")</f>
        <v/>
      </c>
      <c r="U760" s="14">
        <f>IFERROR(VLOOKUP(D760,'Ласт турнир'!A$2:C$129,3,FALSE),0)</f>
        <v>0</v>
      </c>
      <c r="V760" s="176"/>
      <c r="W760" s="177" t="str">
        <f>IF(GP760=0," ",IF(GP760-V760=0," ",GP760-V760))</f>
        <v xml:space="preserve"> </v>
      </c>
      <c r="X760" s="178"/>
    </row>
    <row r="761" spans="3:24" x14ac:dyDescent="0.25">
      <c r="C761" s="168">
        <f>C760+1</f>
        <v>680</v>
      </c>
      <c r="D761" s="3" t="s">
        <v>389</v>
      </c>
      <c r="E761" s="7">
        <v>3</v>
      </c>
      <c r="F761" s="26" t="s">
        <v>807</v>
      </c>
      <c r="G761" s="29" t="str">
        <f>TEXT(E761,"0,0") &amp; F761</f>
        <v>3,0</v>
      </c>
      <c r="H761" s="2">
        <f>IF(M761&gt;0,1,0)</f>
        <v>0</v>
      </c>
      <c r="I761" s="2">
        <f>IF(F761="",E761,E761+0.1)</f>
        <v>3</v>
      </c>
      <c r="J761" s="19"/>
      <c r="K761" s="18" t="str">
        <f>IF(M761 &gt; 0, K760+1, "n/a")</f>
        <v>n/a</v>
      </c>
      <c r="L761" s="11" t="str">
        <f t="shared" si="8"/>
        <v xml:space="preserve"> </v>
      </c>
      <c r="M761" s="27">
        <f>U761</f>
        <v>0</v>
      </c>
      <c r="N761" s="13">
        <f>M761-X761</f>
        <v>0</v>
      </c>
      <c r="O761" s="14" t="str">
        <f>IF(SUMIF(T761:U761,"&lt;0")&lt;&gt;0,SUMIF(T761:U761,"&lt;0")*(-1)," ")</f>
        <v xml:space="preserve"> </v>
      </c>
      <c r="P761" s="15">
        <f>AB761+AD761+AF761+AH761+AJ761+AL761+AN761+AP761+AR761+AT761+AV761+AX761+AZ761+BB761+BD761+BF761+BH761+BJ761+BL761+BN761+BP761+BR761+BT761+BV761+BX761+BZ761+CB761+CD761+CF761+CH761+CJ761+CL761+CN761+CP761+CR761+CT761+CV761+CX761+CZ761+DB761+DD761+DF761+DH761+DJ761+DL761+DN761+DP761+DR761+DT761+DV761+DX761+DZ761+EB761+ED761+EF761+EH761+EJ761+EL761+EN761+EP761+ER761+ET761+EV761+EX761+EZ761+FB761+FD761+FF761+FH761+FJ761+FL761+FN761+FP761+FR761+FT761+FV761+FX761+FZ761+GB761+GD761+GF761</f>
        <v>0</v>
      </c>
      <c r="Q761" s="99">
        <f>P761-GO761</f>
        <v>0</v>
      </c>
      <c r="R761" s="102">
        <f>ROUNDUP(COUNTIF(T761:U761,"&gt; 0")/2,0)</f>
        <v>0</v>
      </c>
      <c r="S761" s="17" t="str">
        <f>IF(R761=0,"-",IF(R761-X761&gt;8,M761/(8+X761),M761/R761))</f>
        <v>-</v>
      </c>
      <c r="T761" s="102" t="str">
        <f>IFERROR(VLOOKUP(D761,'Ласт турнир'!A$2:C$129,2,FALSE),"")</f>
        <v/>
      </c>
      <c r="U761" s="14">
        <f>IFERROR(VLOOKUP(D761,'Ласт турнир'!A$2:C$129,3,FALSE),0)</f>
        <v>0</v>
      </c>
      <c r="V761" s="176"/>
      <c r="W761" s="177" t="str">
        <f>IF(GP761=0," ",IF(GP761-V761=0," ",GP761-V761))</f>
        <v xml:space="preserve"> </v>
      </c>
      <c r="X761" s="178"/>
    </row>
    <row r="762" spans="3:24" x14ac:dyDescent="0.25">
      <c r="C762" s="168">
        <f>C761+1</f>
        <v>681</v>
      </c>
      <c r="D762" s="3" t="s">
        <v>463</v>
      </c>
      <c r="E762" s="7">
        <v>3</v>
      </c>
      <c r="F762" s="26" t="s">
        <v>807</v>
      </c>
      <c r="G762" s="29" t="str">
        <f>TEXT(E762,"0,0") &amp; F762</f>
        <v>3,0</v>
      </c>
      <c r="H762" s="2">
        <f>IF(M762&gt;0,1,0)</f>
        <v>0</v>
      </c>
      <c r="I762" s="2">
        <f>IF(F762="",E762,E762+0.1)</f>
        <v>3</v>
      </c>
      <c r="J762" s="19"/>
      <c r="K762" s="18" t="str">
        <f>IF(M762 &gt; 0, K761+1, "n/a")</f>
        <v>n/a</v>
      </c>
      <c r="L762" s="11" t="str">
        <f t="shared" si="8"/>
        <v xml:space="preserve"> </v>
      </c>
      <c r="M762" s="27">
        <f>U762</f>
        <v>0</v>
      </c>
      <c r="N762" s="13">
        <f>M762-X762</f>
        <v>0</v>
      </c>
      <c r="O762" s="14" t="str">
        <f>IF(SUMIF(T762:U762,"&lt;0")&lt;&gt;0,SUMIF(T762:U762,"&lt;0")*(-1)," ")</f>
        <v xml:space="preserve"> </v>
      </c>
      <c r="P762" s="15">
        <f>AB762+AD762+AF762+AH762+AJ762+AL762+AN762+AP762+AR762+AT762+AV762+AX762+AZ762+BB762+BD762+BF762+BH762+BJ762+BL762+BN762+BP762+BR762+BT762+BV762+BX762+BZ762+CB762+CD762+CF762+CH762+CJ762+CL762+CN762+CP762+CR762+CT762+CV762+CX762+CZ762+DB762+DD762+DF762+DH762+DJ762+DL762+DN762+DP762+DR762+DT762+DV762+DX762+DZ762+EB762+ED762+EF762+EH762+EJ762+EL762+EN762+EP762+ER762+ET762+EV762+EX762+EZ762+FB762+FD762+FF762+FH762+FJ762+FL762+FN762+FP762+FR762+FT762+FV762+FX762+FZ762+GB762+GD762+GF762</f>
        <v>0</v>
      </c>
      <c r="Q762" s="99">
        <f>P762-GO762</f>
        <v>0</v>
      </c>
      <c r="R762" s="102">
        <f>ROUNDUP(COUNTIF(T762:U762,"&gt; 0")/2,0)</f>
        <v>0</v>
      </c>
      <c r="S762" s="17" t="str">
        <f>IF(R762=0,"-",IF(R762-X762&gt;8,M762/(8+X762),M762/R762))</f>
        <v>-</v>
      </c>
      <c r="T762" s="102" t="str">
        <f>IFERROR(VLOOKUP(D762,'Ласт турнир'!A$2:C$129,2,FALSE),"")</f>
        <v/>
      </c>
      <c r="U762" s="14">
        <f>IFERROR(VLOOKUP(D762,'Ласт турнир'!A$2:C$129,3,FALSE),0)</f>
        <v>0</v>
      </c>
      <c r="V762" s="176"/>
      <c r="W762" s="177" t="str">
        <f>IF(GP762=0," ",IF(GP762-V762=0," ",GP762-V762))</f>
        <v xml:space="preserve"> </v>
      </c>
      <c r="X762" s="178"/>
    </row>
    <row r="763" spans="3:24" x14ac:dyDescent="0.25">
      <c r="C763" s="168">
        <f>C762+1</f>
        <v>682</v>
      </c>
      <c r="D763" s="3" t="s">
        <v>449</v>
      </c>
      <c r="E763" s="7">
        <v>3</v>
      </c>
      <c r="F763" s="26" t="s">
        <v>807</v>
      </c>
      <c r="G763" s="29" t="str">
        <f>TEXT(E763,"0,0") &amp; F763</f>
        <v>3,0</v>
      </c>
      <c r="H763" s="2">
        <f>IF(M763&gt;0,1,0)</f>
        <v>0</v>
      </c>
      <c r="I763" s="2">
        <f>IF(F763="",E763,E763+0.1)</f>
        <v>3</v>
      </c>
      <c r="J763" s="19"/>
      <c r="K763" s="18" t="str">
        <f>IF(M763 &gt; 0, K762+1, "n/a")</f>
        <v>n/a</v>
      </c>
      <c r="L763" s="11" t="str">
        <f t="shared" si="8"/>
        <v xml:space="preserve"> </v>
      </c>
      <c r="M763" s="27">
        <f>U763</f>
        <v>0</v>
      </c>
      <c r="N763" s="13">
        <f>M763-X763</f>
        <v>0</v>
      </c>
      <c r="O763" s="14" t="str">
        <f>IF(SUMIF(T763:U763,"&lt;0")&lt;&gt;0,SUMIF(T763:U763,"&lt;0")*(-1)," ")</f>
        <v xml:space="preserve"> </v>
      </c>
      <c r="P763" s="15">
        <f>AB763+AD763+AF763+AH763+AJ763+AL763+AN763+AP763+AR763+AT763+AV763+AX763+AZ763+BB763+BD763+BF763+BH763+BJ763+BL763+BN763+BP763+BR763+BT763+BV763+BX763+BZ763+CB763+CD763+CF763+CH763+CJ763+CL763+CN763+CP763+CR763+CT763+CV763+CX763+CZ763+DB763+DD763+DF763+DH763+DJ763+DL763+DN763+DP763+DR763+DT763+DV763+DX763+DZ763+EB763+ED763+EF763+EH763+EJ763+EL763+EN763+EP763+ER763+ET763+EV763+EX763+EZ763+FB763+FD763+FF763+FH763+FJ763+FL763+FN763+FP763+FR763+FT763+FV763+FX763+FZ763+GB763+GD763+GF763</f>
        <v>0</v>
      </c>
      <c r="Q763" s="99">
        <f>P763-GO763</f>
        <v>0</v>
      </c>
      <c r="R763" s="102">
        <f>ROUNDUP(COUNTIF(T763:U763,"&gt; 0")/2,0)</f>
        <v>0</v>
      </c>
      <c r="S763" s="17" t="str">
        <f>IF(R763=0,"-",IF(R763-X763&gt;8,M763/(8+X763),M763/R763))</f>
        <v>-</v>
      </c>
      <c r="T763" s="102" t="str">
        <f>IFERROR(VLOOKUP(D763,'Ласт турнир'!A$2:C$129,2,FALSE),"")</f>
        <v/>
      </c>
      <c r="U763" s="14">
        <f>IFERROR(VLOOKUP(D763,'Ласт турнир'!A$2:C$129,3,FALSE),0)</f>
        <v>0</v>
      </c>
      <c r="V763" s="176"/>
      <c r="W763" s="177" t="str">
        <f>IF(GP763=0," ",IF(GP763-V763=0," ",GP763-V763))</f>
        <v xml:space="preserve"> </v>
      </c>
      <c r="X763" s="178"/>
    </row>
    <row r="764" spans="3:24" x14ac:dyDescent="0.25">
      <c r="C764" s="168">
        <f>C763+1</f>
        <v>683</v>
      </c>
      <c r="D764" s="3" t="s">
        <v>740</v>
      </c>
      <c r="E764" s="7">
        <v>3</v>
      </c>
      <c r="F764" s="26" t="s">
        <v>807</v>
      </c>
      <c r="G764" s="29" t="str">
        <f>TEXT(E764,"0,0") &amp; F764</f>
        <v>3,0</v>
      </c>
      <c r="H764" s="2">
        <f>IF(M764&gt;0,1,0)</f>
        <v>0</v>
      </c>
      <c r="I764" s="2">
        <f>IF(F764="",E764,E764+0.1)</f>
        <v>3</v>
      </c>
      <c r="J764" s="19"/>
      <c r="K764" s="18" t="str">
        <f>IF(M764 &gt; 0, K763+1, "n/a")</f>
        <v>n/a</v>
      </c>
      <c r="L764" s="11" t="str">
        <f t="shared" si="8"/>
        <v xml:space="preserve"> </v>
      </c>
      <c r="M764" s="27">
        <f>U764</f>
        <v>0</v>
      </c>
      <c r="N764" s="13">
        <f>M764-X764</f>
        <v>0</v>
      </c>
      <c r="O764" s="14" t="str">
        <f>IF(SUMIF(T764:U764,"&lt;0")&lt;&gt;0,SUMIF(T764:U764,"&lt;0")*(-1)," ")</f>
        <v xml:space="preserve"> </v>
      </c>
      <c r="P764" s="15">
        <f>AB764+AD764+AF764+AH764+AJ764+AL764+AN764+AP764+AR764+AT764+AV764+AX764+AZ764+BB764+BD764+BF764+BH764+BJ764+BL764+BN764+BP764+BR764+BT764+BV764+BX764+BZ764+CB764+CD764+CF764+CH764+CJ764+CL764+CN764+CP764+CR764+CT764+CV764+CX764+CZ764+DB764+DD764+DF764+DH764+DJ764+DL764+DN764+DP764+DR764+DT764+DV764+DX764+DZ764+EB764+ED764+EF764+EH764+EJ764+EL764+EN764+EP764+ER764+ET764+EV764+EX764+EZ764+FB764+FD764+FF764+FH764+FJ764+FL764+FN764+FP764+FR764+FT764+FV764+FX764+FZ764+GB764+GD764+GF764</f>
        <v>0</v>
      </c>
      <c r="Q764" s="99">
        <f>P764-GO764</f>
        <v>0</v>
      </c>
      <c r="R764" s="102">
        <f>ROUNDUP(COUNTIF(T764:U764,"&gt; 0")/2,0)</f>
        <v>0</v>
      </c>
      <c r="S764" s="17" t="str">
        <f>IF(R764=0,"-",IF(R764-X764&gt;8,M764/(8+X764),M764/R764))</f>
        <v>-</v>
      </c>
      <c r="T764" s="102" t="str">
        <f>IFERROR(VLOOKUP(D764,'Ласт турнир'!A$2:C$129,2,FALSE),"")</f>
        <v/>
      </c>
      <c r="U764" s="14">
        <f>IFERROR(VLOOKUP(D764,'Ласт турнир'!A$2:C$129,3,FALSE),0)</f>
        <v>0</v>
      </c>
      <c r="V764" s="176"/>
      <c r="W764" s="177" t="str">
        <f>IF(GP764=0," ",IF(GP764-V764=0," ",GP764-V764))</f>
        <v xml:space="preserve"> </v>
      </c>
      <c r="X764" s="178"/>
    </row>
    <row r="765" spans="3:24" x14ac:dyDescent="0.25">
      <c r="C765" s="168">
        <f>C764+1</f>
        <v>684</v>
      </c>
      <c r="D765" s="3" t="s">
        <v>734</v>
      </c>
      <c r="E765" s="7">
        <v>3</v>
      </c>
      <c r="F765" s="26" t="s">
        <v>807</v>
      </c>
      <c r="G765" s="29" t="str">
        <f>TEXT(E765,"0,0") &amp; F765</f>
        <v>3,0</v>
      </c>
      <c r="H765" s="2">
        <f>IF(M765&gt;0,1,0)</f>
        <v>0</v>
      </c>
      <c r="I765" s="2">
        <f>IF(F765="",E765,E765+0.1)</f>
        <v>3</v>
      </c>
      <c r="J765" s="19"/>
      <c r="K765" s="18" t="str">
        <f>IF(M765 &gt; 0, K764+1, "n/a")</f>
        <v>n/a</v>
      </c>
      <c r="L765" s="11" t="str">
        <f t="shared" si="8"/>
        <v xml:space="preserve"> </v>
      </c>
      <c r="M765" s="27">
        <f>U765</f>
        <v>0</v>
      </c>
      <c r="N765" s="13">
        <f>M765-X765</f>
        <v>0</v>
      </c>
      <c r="O765" s="14" t="str">
        <f>IF(SUMIF(T765:U765,"&lt;0")&lt;&gt;0,SUMIF(T765:U765,"&lt;0")*(-1)," ")</f>
        <v xml:space="preserve"> </v>
      </c>
      <c r="P765" s="15">
        <f>AB765+AD765+AF765+AH765+AJ765+AL765+AN765+AP765+AR765+AT765+AV765+AX765+AZ765+BB765+BD765+BF765+BH765+BJ765+BL765+BN765+BP765+BR765+BT765+BV765+BX765+BZ765+CB765+CD765+CF765+CH765+CJ765+CL765+CN765+CP765+CR765+CT765+CV765+CX765+CZ765+DB765+DD765+DF765+DH765+DJ765+DL765+DN765+DP765+DR765+DT765+DV765+DX765+DZ765+EB765+ED765+EF765+EH765+EJ765+EL765+EN765+EP765+ER765+ET765+EV765+EX765+EZ765+FB765+FD765+FF765+FH765+FJ765+FL765+FN765+FP765+FR765+FT765+FV765+FX765+FZ765+GB765+GD765+GF765</f>
        <v>0</v>
      </c>
      <c r="Q765" s="99">
        <f>P765-GO765</f>
        <v>0</v>
      </c>
      <c r="R765" s="102">
        <f>ROUNDUP(COUNTIF(T765:U765,"&gt; 0")/2,0)</f>
        <v>0</v>
      </c>
      <c r="S765" s="17" t="str">
        <f>IF(R765=0,"-",IF(R765-X765&gt;8,M765/(8+X765),M765/R765))</f>
        <v>-</v>
      </c>
      <c r="T765" s="102" t="str">
        <f>IFERROR(VLOOKUP(D765,'Ласт турнир'!A$2:C$129,2,FALSE),"")</f>
        <v/>
      </c>
      <c r="U765" s="14">
        <f>IFERROR(VLOOKUP(D765,'Ласт турнир'!A$2:C$129,3,FALSE),0)</f>
        <v>0</v>
      </c>
      <c r="V765" s="176"/>
      <c r="W765" s="177" t="str">
        <f>IF(GP765=0," ",IF(GP765-V765=0," ",GP765-V765))</f>
        <v xml:space="preserve"> </v>
      </c>
      <c r="X765" s="178"/>
    </row>
    <row r="766" spans="3:24" x14ac:dyDescent="0.25">
      <c r="C766" s="168">
        <f>C765+1</f>
        <v>685</v>
      </c>
      <c r="D766" s="3" t="s">
        <v>735</v>
      </c>
      <c r="E766" s="7">
        <v>3</v>
      </c>
      <c r="F766" s="26" t="s">
        <v>807</v>
      </c>
      <c r="G766" s="29" t="str">
        <f>TEXT(E766,"0,0") &amp; F766</f>
        <v>3,0</v>
      </c>
      <c r="H766" s="2">
        <f>IF(M766&gt;0,1,0)</f>
        <v>0</v>
      </c>
      <c r="I766" s="2">
        <f>IF(F766="",E766,E766+0.1)</f>
        <v>3</v>
      </c>
      <c r="J766" s="12"/>
      <c r="K766" s="18" t="str">
        <f>IF(M766 &gt; 0, K765+1, "n/a")</f>
        <v>n/a</v>
      </c>
      <c r="L766" s="11" t="str">
        <f t="shared" si="8"/>
        <v xml:space="preserve"> </v>
      </c>
      <c r="M766" s="27">
        <f>U766</f>
        <v>0</v>
      </c>
      <c r="N766" s="13">
        <f>M766-X766</f>
        <v>0</v>
      </c>
      <c r="O766" s="14" t="str">
        <f>IF(SUMIF(T766:U766,"&lt;0")&lt;&gt;0,SUMIF(T766:U766,"&lt;0")*(-1)," ")</f>
        <v xml:space="preserve"> </v>
      </c>
      <c r="P766" s="15">
        <f>AB766+AD766+AF766+AH766+AJ766+AL766+AN766+AP766+AR766+AT766+AV766+AX766+AZ766+BB766+BD766+BF766+BH766+BJ766+BL766+BN766+BP766+BR766+BT766+BV766+BX766+BZ766+CB766+CD766+CF766+CH766+CJ766+CL766+CN766+CP766+CR766+CT766+CV766+CX766+CZ766+DB766+DD766+DF766+DH766+DJ766+DL766+DN766+DP766+DR766+DT766+DV766+DX766+DZ766+EB766+ED766+EF766+EH766+EJ766+EL766+EN766+EP766+ER766+ET766+EV766+EX766+EZ766+FB766+FD766+FF766+FH766+FJ766+FL766+FN766+FP766+FR766+FT766+FV766+FX766+FZ766+GB766+GD766+GF766</f>
        <v>0</v>
      </c>
      <c r="Q766" s="99">
        <f>P766-GO766</f>
        <v>0</v>
      </c>
      <c r="R766" s="102">
        <f>ROUNDUP(COUNTIF(T766:U766,"&gt; 0")/2,0)</f>
        <v>0</v>
      </c>
      <c r="S766" s="17" t="str">
        <f>IF(R766=0,"-",IF(R766-X766&gt;8,M766/(8+X766),M766/R766))</f>
        <v>-</v>
      </c>
      <c r="T766" s="102" t="str">
        <f>IFERROR(VLOOKUP(D766,'Ласт турнир'!A$2:C$129,2,FALSE),"")</f>
        <v/>
      </c>
      <c r="U766" s="14">
        <f>IFERROR(VLOOKUP(D766,'Ласт турнир'!A$2:C$129,3,FALSE),0)</f>
        <v>0</v>
      </c>
      <c r="V766" s="176"/>
      <c r="W766" s="177" t="str">
        <f>IF(GP766=0," ",IF(GP766-V766=0," ",GP766-V766))</f>
        <v xml:space="preserve"> </v>
      </c>
      <c r="X766" s="178"/>
    </row>
    <row r="767" spans="3:24" x14ac:dyDescent="0.25">
      <c r="C767" s="168">
        <f>C766+1</f>
        <v>686</v>
      </c>
      <c r="D767" s="3" t="s">
        <v>736</v>
      </c>
      <c r="E767" s="7">
        <v>3</v>
      </c>
      <c r="F767" s="26" t="s">
        <v>807</v>
      </c>
      <c r="G767" s="29" t="str">
        <f>TEXT(E767,"0,0") &amp; F767</f>
        <v>3,0</v>
      </c>
      <c r="H767" s="2">
        <f>IF(M767&gt;0,1,0)</f>
        <v>0</v>
      </c>
      <c r="I767" s="2">
        <f>IF(F767="",E767,E767+0.1)</f>
        <v>3</v>
      </c>
      <c r="J767" s="12"/>
      <c r="K767" s="18" t="str">
        <f>IF(M767 &gt; 0, K766+1, "n/a")</f>
        <v>n/a</v>
      </c>
      <c r="L767" s="11" t="str">
        <f t="shared" si="8"/>
        <v xml:space="preserve"> </v>
      </c>
      <c r="M767" s="27">
        <f>U767</f>
        <v>0</v>
      </c>
      <c r="N767" s="13">
        <f>M767-X767</f>
        <v>0</v>
      </c>
      <c r="O767" s="14" t="str">
        <f>IF(SUMIF(T767:U767,"&lt;0")&lt;&gt;0,SUMIF(T767:U767,"&lt;0")*(-1)," ")</f>
        <v xml:space="preserve"> </v>
      </c>
      <c r="P767" s="15">
        <f>AB767+AD767+AF767+AH767+AJ767+AL767+AN767+AP767+AR767+AT767+AV767+AX767+AZ767+BB767+BD767+BF767+BH767+BJ767+BL767+BN767+BP767+BR767+BT767+BV767+BX767+BZ767+CB767+CD767+CF767+CH767+CJ767+CL767+CN767+CP767+CR767+CT767+CV767+CX767+CZ767+DB767+DD767+DF767+DH767+DJ767+DL767+DN767+DP767+DR767+DT767+DV767+DX767+DZ767+EB767+ED767+EF767+EH767+EJ767+EL767+EN767+EP767+ER767+ET767+EV767+EX767+EZ767+FB767+FD767+FF767+FH767+FJ767+FL767+FN767+FP767+FR767+FT767+FV767+FX767+FZ767+GB767+GD767+GF767</f>
        <v>0</v>
      </c>
      <c r="Q767" s="99">
        <f>P767-GO767</f>
        <v>0</v>
      </c>
      <c r="R767" s="102">
        <f>ROUNDUP(COUNTIF(T767:U767,"&gt; 0")/2,0)</f>
        <v>0</v>
      </c>
      <c r="S767" s="17" t="str">
        <f>IF(R767=0,"-",IF(R767-X767&gt;8,M767/(8+X767),M767/R767))</f>
        <v>-</v>
      </c>
      <c r="T767" s="102" t="str">
        <f>IFERROR(VLOOKUP(D767,'Ласт турнир'!A$2:C$129,2,FALSE),"")</f>
        <v/>
      </c>
      <c r="U767" s="14">
        <f>IFERROR(VLOOKUP(D767,'Ласт турнир'!A$2:C$129,3,FALSE),0)</f>
        <v>0</v>
      </c>
      <c r="V767" s="176"/>
      <c r="W767" s="177" t="str">
        <f>IF(GP767=0," ",IF(GP767-V767=0," ",GP767-V767))</f>
        <v xml:space="preserve"> </v>
      </c>
      <c r="X767" s="178"/>
    </row>
    <row r="768" spans="3:24" x14ac:dyDescent="0.25">
      <c r="C768" s="168">
        <f>C767+1</f>
        <v>687</v>
      </c>
      <c r="D768" s="3" t="s">
        <v>460</v>
      </c>
      <c r="E768" s="7">
        <v>3</v>
      </c>
      <c r="F768" s="26" t="s">
        <v>807</v>
      </c>
      <c r="G768" s="29" t="str">
        <f>TEXT(E768,"0,0") &amp; F768</f>
        <v>3,0</v>
      </c>
      <c r="H768" s="2">
        <f>IF(M768&gt;0,1,0)</f>
        <v>0</v>
      </c>
      <c r="I768" s="2">
        <f>IF(F768="",E768,E768+0.1)</f>
        <v>3</v>
      </c>
      <c r="J768" s="12"/>
      <c r="K768" s="18" t="str">
        <f>IF(M768 &gt; 0, K767+1, "n/a")</f>
        <v>n/a</v>
      </c>
      <c r="L768" s="11" t="str">
        <f t="shared" si="8"/>
        <v xml:space="preserve"> </v>
      </c>
      <c r="M768" s="27">
        <f>U768</f>
        <v>0</v>
      </c>
      <c r="N768" s="13">
        <f>M768-X768</f>
        <v>0</v>
      </c>
      <c r="O768" s="14" t="str">
        <f>IF(SUMIF(T768:U768,"&lt;0")&lt;&gt;0,SUMIF(T768:U768,"&lt;0")*(-1)," ")</f>
        <v xml:space="preserve"> </v>
      </c>
      <c r="P768" s="15">
        <f>AB768+AD768+AF768+AH768+AJ768+AL768+AN768+AP768+AR768+AT768+AV768+AX768+AZ768+BB768+BD768+BF768+BH768+BJ768+BL768+BN768+BP768+BR768+BT768+BV768+BX768+BZ768+CB768+CD768+CF768+CH768+CJ768+CL768+CN768+CP768+CR768+CT768+CV768+CX768+CZ768+DB768+DD768+DF768+DH768+DJ768+DL768+DN768+DP768+DR768+DT768+DV768+DX768+DZ768+EB768+ED768+EF768+EH768+EJ768+EL768+EN768+EP768+ER768+ET768+EV768+EX768+EZ768+FB768+FD768+FF768+FH768+FJ768+FL768+FN768+FP768+FR768+FT768+FV768+FX768+FZ768+GB768+GD768+GF768</f>
        <v>0</v>
      </c>
      <c r="Q768" s="99">
        <f>P768-GO768</f>
        <v>0</v>
      </c>
      <c r="R768" s="102">
        <f>ROUNDUP(COUNTIF(T768:U768,"&gt; 0")/2,0)</f>
        <v>0</v>
      </c>
      <c r="S768" s="17" t="str">
        <f>IF(R768=0,"-",IF(R768-X768&gt;8,M768/(8+X768),M768/R768))</f>
        <v>-</v>
      </c>
      <c r="T768" s="102" t="str">
        <f>IFERROR(VLOOKUP(D768,'Ласт турнир'!A$2:C$129,2,FALSE),"")</f>
        <v/>
      </c>
      <c r="U768" s="14">
        <f>IFERROR(VLOOKUP(D768,'Ласт турнир'!A$2:C$129,3,FALSE),0)</f>
        <v>0</v>
      </c>
      <c r="V768" s="176"/>
      <c r="W768" s="177" t="str">
        <f>IF(GP768=0," ",IF(GP768-V768=0," ",GP768-V768))</f>
        <v xml:space="preserve"> </v>
      </c>
      <c r="X768" s="178"/>
    </row>
    <row r="769" spans="3:24" x14ac:dyDescent="0.25">
      <c r="C769" s="168">
        <f>C768+1</f>
        <v>688</v>
      </c>
      <c r="D769" s="3" t="s">
        <v>737</v>
      </c>
      <c r="E769" s="7">
        <v>3</v>
      </c>
      <c r="F769" s="26" t="s">
        <v>807</v>
      </c>
      <c r="G769" s="29" t="str">
        <f>TEXT(E769,"0,0") &amp; F769</f>
        <v>3,0</v>
      </c>
      <c r="H769" s="2">
        <f>IF(M769&gt;0,1,0)</f>
        <v>0</v>
      </c>
      <c r="I769" s="2">
        <f>IF(F769="",E769,E769+0.1)</f>
        <v>3</v>
      </c>
      <c r="J769" s="12"/>
      <c r="K769" s="18" t="str">
        <f>IF(M769 &gt; 0, K768+1, "n/a")</f>
        <v>n/a</v>
      </c>
      <c r="L769" s="11" t="str">
        <f t="shared" si="8"/>
        <v xml:space="preserve"> </v>
      </c>
      <c r="M769" s="27">
        <f>U769</f>
        <v>0</v>
      </c>
      <c r="N769" s="13">
        <f>M769-X769</f>
        <v>0</v>
      </c>
      <c r="O769" s="14" t="str">
        <f>IF(SUMIF(T769:U769,"&lt;0")&lt;&gt;0,SUMIF(T769:U769,"&lt;0")*(-1)," ")</f>
        <v xml:space="preserve"> </v>
      </c>
      <c r="P769" s="15">
        <f>AB769+AD769+AF769+AH769+AJ769+AL769+AN769+AP769+AR769+AT769+AV769+AX769+AZ769+BB769+BD769+BF769+BH769+BJ769+BL769+BN769+BP769+BR769+BT769+BV769+BX769+BZ769+CB769+CD769+CF769+CH769+CJ769+CL769+CN769+CP769+CR769+CT769+CV769+CX769+CZ769+DB769+DD769+DF769+DH769+DJ769+DL769+DN769+DP769+DR769+DT769+DV769+DX769+DZ769+EB769+ED769+EF769+EH769+EJ769+EL769+EN769+EP769+ER769+ET769+EV769+EX769+EZ769+FB769+FD769+FF769+FH769+FJ769+FL769+FN769+FP769+FR769+FT769+FV769+FX769+FZ769+GB769+GD769+GF769</f>
        <v>0</v>
      </c>
      <c r="Q769" s="99">
        <f>P769-GO769</f>
        <v>0</v>
      </c>
      <c r="R769" s="102">
        <f>ROUNDUP(COUNTIF(T769:U769,"&gt; 0")/2,0)</f>
        <v>0</v>
      </c>
      <c r="S769" s="17" t="str">
        <f>IF(R769=0,"-",IF(R769-X769&gt;8,M769/(8+X769),M769/R769))</f>
        <v>-</v>
      </c>
      <c r="T769" s="102" t="str">
        <f>IFERROR(VLOOKUP(D769,'Ласт турнир'!A$2:C$129,2,FALSE),"")</f>
        <v/>
      </c>
      <c r="U769" s="14">
        <f>IFERROR(VLOOKUP(D769,'Ласт турнир'!A$2:C$129,3,FALSE),0)</f>
        <v>0</v>
      </c>
      <c r="V769" s="176"/>
      <c r="W769" s="177" t="str">
        <f>IF(GP769=0," ",IF(GP769-V769=0," ",GP769-V769))</f>
        <v xml:space="preserve"> </v>
      </c>
      <c r="X769" s="178"/>
    </row>
    <row r="770" spans="3:24" x14ac:dyDescent="0.25">
      <c r="C770" s="168">
        <f>C769+1</f>
        <v>689</v>
      </c>
      <c r="D770" s="3" t="s">
        <v>738</v>
      </c>
      <c r="E770" s="7">
        <v>3</v>
      </c>
      <c r="F770" s="26" t="s">
        <v>807</v>
      </c>
      <c r="G770" s="29" t="str">
        <f>TEXT(E770,"0,0") &amp; F770</f>
        <v>3,0</v>
      </c>
      <c r="H770" s="2">
        <f>IF(M770&gt;0,1,0)</f>
        <v>0</v>
      </c>
      <c r="I770" s="2">
        <f>IF(F770="",E770,E770+0.1)</f>
        <v>3</v>
      </c>
      <c r="J770" s="12"/>
      <c r="K770" s="18" t="str">
        <f>IF(M770 &gt; 0, K769+1, "n/a")</f>
        <v>n/a</v>
      </c>
      <c r="L770" s="11" t="str">
        <f t="shared" si="8"/>
        <v xml:space="preserve"> </v>
      </c>
      <c r="M770" s="27">
        <f>U770</f>
        <v>0</v>
      </c>
      <c r="N770" s="13">
        <f>M770-X770</f>
        <v>0</v>
      </c>
      <c r="O770" s="14" t="str">
        <f>IF(SUMIF(T770:U770,"&lt;0")&lt;&gt;0,SUMIF(T770:U770,"&lt;0")*(-1)," ")</f>
        <v xml:space="preserve"> </v>
      </c>
      <c r="P770" s="15">
        <f>AB770+AD770+AF770+AH770+AJ770+AL770+AN770+AP770+AR770+AT770+AV770+AX770+AZ770+BB770+BD770+BF770+BH770+BJ770+BL770+BN770+BP770+BR770+BT770+BV770+BX770+BZ770+CB770+CD770+CF770+CH770+CJ770+CL770+CN770+CP770+CR770+CT770+CV770+CX770+CZ770+DB770+DD770+DF770+DH770+DJ770+DL770+DN770+DP770+DR770+DT770+DV770+DX770+DZ770+EB770+ED770+EF770+EH770+EJ770+EL770+EN770+EP770+ER770+ET770+EV770+EX770+EZ770+FB770+FD770+FF770+FH770+FJ770+FL770+FN770+FP770+FR770+FT770+FV770+FX770+FZ770+GB770+GD770+GF770</f>
        <v>0</v>
      </c>
      <c r="Q770" s="99">
        <f>P770-GO770</f>
        <v>0</v>
      </c>
      <c r="R770" s="102">
        <f>ROUNDUP(COUNTIF(T770:U770,"&gt; 0")/2,0)</f>
        <v>0</v>
      </c>
      <c r="S770" s="17" t="str">
        <f>IF(R770=0,"-",IF(R770-X770&gt;8,M770/(8+X770),M770/R770))</f>
        <v>-</v>
      </c>
      <c r="T770" s="102" t="str">
        <f>IFERROR(VLOOKUP(D770,'Ласт турнир'!A$2:C$129,2,FALSE),"")</f>
        <v/>
      </c>
      <c r="U770" s="14">
        <f>IFERROR(VLOOKUP(D770,'Ласт турнир'!A$2:C$129,3,FALSE),0)</f>
        <v>0</v>
      </c>
      <c r="V770" s="176"/>
      <c r="W770" s="177" t="str">
        <f>IF(GP770=0," ",IF(GP770-V770=0," ",GP770-V770))</f>
        <v xml:space="preserve"> </v>
      </c>
      <c r="X770" s="178"/>
    </row>
    <row r="771" spans="3:24" x14ac:dyDescent="0.25">
      <c r="C771" s="168">
        <f>C770+1</f>
        <v>690</v>
      </c>
      <c r="D771" s="3" t="s">
        <v>739</v>
      </c>
      <c r="E771" s="7">
        <v>3</v>
      </c>
      <c r="F771" s="26" t="s">
        <v>807</v>
      </c>
      <c r="G771" s="29" t="str">
        <f>TEXT(E771,"0,0") &amp; F771</f>
        <v>3,0</v>
      </c>
      <c r="H771" s="2">
        <f>IF(M771&gt;0,1,0)</f>
        <v>0</v>
      </c>
      <c r="I771" s="2">
        <f>IF(F771="",E771,E771+0.1)</f>
        <v>3</v>
      </c>
      <c r="J771" s="12"/>
      <c r="K771" s="18" t="str">
        <f>IF(M771 &gt; 0, K770+1, "n/a")</f>
        <v>n/a</v>
      </c>
      <c r="L771" s="11" t="str">
        <f t="shared" si="8"/>
        <v xml:space="preserve"> </v>
      </c>
      <c r="M771" s="27">
        <f>U771</f>
        <v>0</v>
      </c>
      <c r="N771" s="13">
        <f>M771-X771</f>
        <v>0</v>
      </c>
      <c r="O771" s="14" t="str">
        <f>IF(SUMIF(T771:U771,"&lt;0")&lt;&gt;0,SUMIF(T771:U771,"&lt;0")*(-1)," ")</f>
        <v xml:space="preserve"> </v>
      </c>
      <c r="P771" s="15">
        <f>AB771+AD771+AF771+AH771+AJ771+AL771+AN771+AP771+AR771+AT771+AV771+AX771+AZ771+BB771+BD771+BF771+BH771+BJ771+BL771+BN771+BP771+BR771+BT771+BV771+BX771+BZ771+CB771+CD771+CF771+CH771+CJ771+CL771+CN771+CP771+CR771+CT771+CV771+CX771+CZ771+DB771+DD771+DF771+DH771+DJ771+DL771+DN771+DP771+DR771+DT771+DV771+DX771+DZ771+EB771+ED771+EF771+EH771+EJ771+EL771+EN771+EP771+ER771+ET771+EV771+EX771+EZ771+FB771+FD771+FF771+FH771+FJ771+FL771+FN771+FP771+FR771+FT771+FV771+FX771+FZ771+GB771+GD771+GF771</f>
        <v>0</v>
      </c>
      <c r="Q771" s="99">
        <f>P771-GO771</f>
        <v>0</v>
      </c>
      <c r="R771" s="102">
        <f>ROUNDUP(COUNTIF(T771:U771,"&gt; 0")/2,0)</f>
        <v>0</v>
      </c>
      <c r="S771" s="17" t="str">
        <f>IF(R771=0,"-",IF(R771-X771&gt;8,M771/(8+X771),M771/R771))</f>
        <v>-</v>
      </c>
      <c r="T771" s="102" t="str">
        <f>IFERROR(VLOOKUP(D771,'Ласт турнир'!A$2:C$129,2,FALSE),"")</f>
        <v/>
      </c>
      <c r="U771" s="14">
        <f>IFERROR(VLOOKUP(D771,'Ласт турнир'!A$2:C$129,3,FALSE),0)</f>
        <v>0</v>
      </c>
      <c r="V771" s="176"/>
      <c r="W771" s="177" t="str">
        <f>IF(GP771=0," ",IF(GP771-V771=0," ",GP771-V771))</f>
        <v xml:space="preserve"> </v>
      </c>
      <c r="X771" s="178"/>
    </row>
    <row r="772" spans="3:24" x14ac:dyDescent="0.25">
      <c r="C772" s="168">
        <f>C771+1</f>
        <v>691</v>
      </c>
      <c r="D772" s="3" t="s">
        <v>376</v>
      </c>
      <c r="E772" s="7">
        <v>3</v>
      </c>
      <c r="F772" s="26" t="s">
        <v>807</v>
      </c>
      <c r="G772" s="29" t="str">
        <f>TEXT(E772,"0,0") &amp; F772</f>
        <v>3,0</v>
      </c>
      <c r="H772" s="2">
        <f>IF(M772&gt;0,1,0)</f>
        <v>0</v>
      </c>
      <c r="I772" s="2">
        <f>IF(F772="",E772,E772+0.1)</f>
        <v>3</v>
      </c>
      <c r="J772" s="12"/>
      <c r="K772" s="18" t="str">
        <f>IF(M772 &gt; 0, K771+1, "n/a")</f>
        <v>n/a</v>
      </c>
      <c r="L772" s="11" t="str">
        <f t="shared" si="8"/>
        <v xml:space="preserve"> </v>
      </c>
      <c r="M772" s="27">
        <f>U772</f>
        <v>0</v>
      </c>
      <c r="N772" s="13">
        <f>M772-X772</f>
        <v>0</v>
      </c>
      <c r="O772" s="14" t="str">
        <f>IF(SUMIF(T772:U772,"&lt;0")&lt;&gt;0,SUMIF(T772:U772,"&lt;0")*(-1)," ")</f>
        <v xml:space="preserve"> </v>
      </c>
      <c r="P772" s="15">
        <f>AB772+AD772+AF772+AH772+AJ772+AL772+AN772+AP772+AR772+AT772+AV772+AX772+AZ772+BB772+BD772+BF772+BH772+BJ772+BL772+BN772+BP772+BR772+BT772+BV772+BX772+BZ772+CB772+CD772+CF772+CH772+CJ772+CL772+CN772+CP772+CR772+CT772+CV772+CX772+CZ772+DB772+DD772+DF772+DH772+DJ772+DL772+DN772+DP772+DR772+DT772+DV772+DX772+DZ772+EB772+ED772+EF772+EH772+EJ772+EL772+EN772+EP772+ER772+ET772+EV772+EX772+EZ772+FB772+FD772+FF772+FH772+FJ772+FL772+FN772+FP772+FR772+FT772+FV772+FX772+FZ772+GB772+GD772+GF772</f>
        <v>0</v>
      </c>
      <c r="Q772" s="99">
        <f>P772-GO772</f>
        <v>0</v>
      </c>
      <c r="R772" s="102">
        <f>ROUNDUP(COUNTIF(T772:U772,"&gt; 0")/2,0)</f>
        <v>0</v>
      </c>
      <c r="S772" s="17" t="str">
        <f>IF(R772=0,"-",IF(R772-X772&gt;8,M772/(8+X772),M772/R772))</f>
        <v>-</v>
      </c>
      <c r="T772" s="102" t="str">
        <f>IFERROR(VLOOKUP(D772,'Ласт турнир'!A$2:C$129,2,FALSE),"")</f>
        <v/>
      </c>
      <c r="U772" s="14">
        <f>IFERROR(VLOOKUP(D772,'Ласт турнир'!A$2:C$129,3,FALSE),0)</f>
        <v>0</v>
      </c>
      <c r="V772" s="176"/>
      <c r="W772" s="177" t="str">
        <f>IF(GP772=0," ",IF(GP772-V772=0," ",GP772-V772))</f>
        <v xml:space="preserve"> </v>
      </c>
      <c r="X772" s="178"/>
    </row>
    <row r="773" spans="3:24" x14ac:dyDescent="0.25">
      <c r="C773" s="168">
        <f>C772+1</f>
        <v>692</v>
      </c>
      <c r="D773" s="3" t="s">
        <v>426</v>
      </c>
      <c r="E773" s="7">
        <v>3</v>
      </c>
      <c r="F773" s="26" t="s">
        <v>807</v>
      </c>
      <c r="G773" s="29" t="str">
        <f>TEXT(E773,"0,0") &amp; F773</f>
        <v>3,0</v>
      </c>
      <c r="H773" s="2">
        <f>IF(M773&gt;0,1,0)</f>
        <v>0</v>
      </c>
      <c r="I773" s="2">
        <f>IF(F773="",E773,E773+0.1)</f>
        <v>3</v>
      </c>
      <c r="J773" s="12"/>
      <c r="K773" s="18" t="str">
        <f>IF(M773 &gt; 0, K772+1, "n/a")</f>
        <v>n/a</v>
      </c>
      <c r="L773" s="11" t="str">
        <f t="shared" si="8"/>
        <v xml:space="preserve"> </v>
      </c>
      <c r="M773" s="27">
        <f>U773</f>
        <v>0</v>
      </c>
      <c r="N773" s="13">
        <f>M773-X773</f>
        <v>0</v>
      </c>
      <c r="O773" s="14" t="str">
        <f>IF(SUMIF(T773:U773,"&lt;0")&lt;&gt;0,SUMIF(T773:U773,"&lt;0")*(-1)," ")</f>
        <v xml:space="preserve"> </v>
      </c>
      <c r="P773" s="15">
        <f>AB773+AD773+AF773+AH773+AJ773+AL773+AN773+AP773+AR773+AT773+AV773+AX773+AZ773+BB773+BD773+BF773+BH773+BJ773+BL773+BN773+BP773+BR773+BT773+BV773+BX773+BZ773+CB773+CD773+CF773+CH773+CJ773+CL773+CN773+CP773+CR773+CT773+CV773+CX773+CZ773+DB773+DD773+DF773+DH773+DJ773+DL773+DN773+DP773+DR773+DT773+DV773+DX773+DZ773+EB773+ED773+EF773+EH773+EJ773+EL773+EN773+EP773+ER773+ET773+EV773+EX773+EZ773+FB773+FD773+FF773+FH773+FJ773+FL773+FN773+FP773+FR773+FT773+FV773+FX773+FZ773+GB773+GD773+GF773</f>
        <v>0</v>
      </c>
      <c r="Q773" s="99">
        <f>P773-GO773</f>
        <v>0</v>
      </c>
      <c r="R773" s="102">
        <f>ROUNDUP(COUNTIF(T773:U773,"&gt; 0")/2,0)</f>
        <v>0</v>
      </c>
      <c r="S773" s="17" t="str">
        <f>IF(R773=0,"-",IF(R773-X773&gt;8,M773/(8+X773),M773/R773))</f>
        <v>-</v>
      </c>
      <c r="T773" s="102" t="str">
        <f>IFERROR(VLOOKUP(D773,'Ласт турнир'!A$2:C$129,2,FALSE),"")</f>
        <v/>
      </c>
      <c r="U773" s="14">
        <f>IFERROR(VLOOKUP(D773,'Ласт турнир'!A$2:C$129,3,FALSE),0)</f>
        <v>0</v>
      </c>
      <c r="V773" s="176"/>
      <c r="W773" s="177" t="str">
        <f>IF(GP773=0," ",IF(GP773-V773=0," ",GP773-V773))</f>
        <v xml:space="preserve"> </v>
      </c>
      <c r="X773" s="178"/>
    </row>
    <row r="774" spans="3:24" x14ac:dyDescent="0.25">
      <c r="C774" s="168">
        <f>C773+1</f>
        <v>693</v>
      </c>
      <c r="D774" s="3" t="s">
        <v>741</v>
      </c>
      <c r="E774" s="7">
        <v>3</v>
      </c>
      <c r="F774" s="26" t="s">
        <v>807</v>
      </c>
      <c r="G774" s="29" t="str">
        <f>TEXT(E774,"0,0") &amp; F774</f>
        <v>3,0</v>
      </c>
      <c r="H774" s="2">
        <f>IF(M774&gt;0,1,0)</f>
        <v>0</v>
      </c>
      <c r="I774" s="2">
        <f>IF(F774="",E774,E774+0.1)</f>
        <v>3</v>
      </c>
      <c r="J774" s="12"/>
      <c r="K774" s="18" t="str">
        <f>IF(M774 &gt; 0, K773+1, "n/a")</f>
        <v>n/a</v>
      </c>
      <c r="L774" s="11" t="str">
        <f t="shared" si="8"/>
        <v xml:space="preserve"> </v>
      </c>
      <c r="M774" s="27">
        <f>U774</f>
        <v>0</v>
      </c>
      <c r="N774" s="13">
        <f>M774-X774</f>
        <v>0</v>
      </c>
      <c r="O774" s="14" t="str">
        <f>IF(SUMIF(T774:U774,"&lt;0")&lt;&gt;0,SUMIF(T774:U774,"&lt;0")*(-1)," ")</f>
        <v xml:space="preserve"> </v>
      </c>
      <c r="P774" s="15">
        <f>AB774+AD774+AF774+AH774+AJ774+AL774+AN774+AP774+AR774+AT774+AV774+AX774+AZ774+BB774+BD774+BF774+BH774+BJ774+BL774+BN774+BP774+BR774+BT774+BV774+BX774+BZ774+CB774+CD774+CF774+CH774+CJ774+CL774+CN774+CP774+CR774+CT774+CV774+CX774+CZ774+DB774+DD774+DF774+DH774+DJ774+DL774+DN774+DP774+DR774+DT774+DV774+DX774+DZ774+EB774+ED774+EF774+EH774+EJ774+EL774+EN774+EP774+ER774+ET774+EV774+EX774+EZ774+FB774+FD774+FF774+FH774+FJ774+FL774+FN774+FP774+FR774+FT774+FV774+FX774+FZ774+GB774+GD774+GF774</f>
        <v>0</v>
      </c>
      <c r="Q774" s="99">
        <f>P774-GO774</f>
        <v>0</v>
      </c>
      <c r="R774" s="102">
        <f>ROUNDUP(COUNTIF(T774:U774,"&gt; 0")/2,0)</f>
        <v>0</v>
      </c>
      <c r="S774" s="17" t="str">
        <f>IF(R774=0,"-",IF(R774-X774&gt;8,M774/(8+X774),M774/R774))</f>
        <v>-</v>
      </c>
      <c r="T774" s="102" t="str">
        <f>IFERROR(VLOOKUP(D774,'Ласт турнир'!A$2:C$129,2,FALSE),"")</f>
        <v/>
      </c>
      <c r="U774" s="14">
        <f>IFERROR(VLOOKUP(D774,'Ласт турнир'!A$2:C$129,3,FALSE),0)</f>
        <v>0</v>
      </c>
      <c r="V774" s="176"/>
      <c r="W774" s="177" t="str">
        <f>IF(GP774=0," ",IF(GP774-V774=0," ",GP774-V774))</f>
        <v xml:space="preserve"> </v>
      </c>
      <c r="X774" s="178"/>
    </row>
    <row r="775" spans="3:24" x14ac:dyDescent="0.25">
      <c r="C775" s="168">
        <f>C774+1</f>
        <v>694</v>
      </c>
      <c r="D775" s="3" t="s">
        <v>742</v>
      </c>
      <c r="E775" s="7">
        <v>3</v>
      </c>
      <c r="F775" s="26" t="s">
        <v>807</v>
      </c>
      <c r="G775" s="29" t="str">
        <f>TEXT(E775,"0,0") &amp; F775</f>
        <v>3,0</v>
      </c>
      <c r="H775" s="2">
        <f>IF(M775&gt;0,1,0)</f>
        <v>0</v>
      </c>
      <c r="I775" s="2">
        <f>IF(F775="",E775,E775+0.1)</f>
        <v>3</v>
      </c>
      <c r="J775" s="19"/>
      <c r="K775" s="18" t="str">
        <f>IF(M775 &gt; 0, K774+1, "n/a")</f>
        <v>n/a</v>
      </c>
      <c r="L775" s="11" t="str">
        <f t="shared" si="8"/>
        <v xml:space="preserve"> </v>
      </c>
      <c r="M775" s="27">
        <f>U775</f>
        <v>0</v>
      </c>
      <c r="N775" s="13">
        <f>M775-X775</f>
        <v>0</v>
      </c>
      <c r="O775" s="14" t="str">
        <f>IF(SUMIF(T775:U775,"&lt;0")&lt;&gt;0,SUMIF(T775:U775,"&lt;0")*(-1)," ")</f>
        <v xml:space="preserve"> </v>
      </c>
      <c r="P775" s="15">
        <f>AB775+AD775+AF775+AH775+AJ775+AL775+AN775+AP775+AR775+AT775+AV775+AX775+AZ775+BB775+BD775+BF775+BH775+BJ775+BL775+BN775+BP775+BR775+BT775+BV775+BX775+BZ775+CB775+CD775+CF775+CH775+CJ775+CL775+CN775+CP775+CR775+CT775+CV775+CX775+CZ775+DB775+DD775+DF775+DH775+DJ775+DL775+DN775+DP775+DR775+DT775+DV775+DX775+DZ775+EB775+ED775+EF775+EH775+EJ775+EL775+EN775+EP775+ER775+ET775+EV775+EX775+EZ775+FB775+FD775+FF775+FH775+FJ775+FL775+FN775+FP775+FR775+FT775+FV775+FX775+FZ775+GB775+GD775+GF775</f>
        <v>0</v>
      </c>
      <c r="Q775" s="99">
        <f>P775-GO775</f>
        <v>0</v>
      </c>
      <c r="R775" s="102">
        <f>ROUNDUP(COUNTIF(T775:U775,"&gt; 0")/2,0)</f>
        <v>0</v>
      </c>
      <c r="S775" s="17" t="str">
        <f>IF(R775=0,"-",IF(R775-X775&gt;8,M775/(8+X775),M775/R775))</f>
        <v>-</v>
      </c>
      <c r="T775" s="102" t="str">
        <f>IFERROR(VLOOKUP(D775,'Ласт турнир'!A$2:C$129,2,FALSE),"")</f>
        <v/>
      </c>
      <c r="U775" s="14">
        <f>IFERROR(VLOOKUP(D775,'Ласт турнир'!A$2:C$129,3,FALSE),0)</f>
        <v>0</v>
      </c>
      <c r="V775" s="176"/>
      <c r="W775" s="177" t="str">
        <f>IF(GP775=0," ",IF(GP775-V775=0," ",GP775-V775))</f>
        <v xml:space="preserve"> </v>
      </c>
      <c r="X775" s="178"/>
    </row>
    <row r="776" spans="3:24" x14ac:dyDescent="0.25">
      <c r="C776" s="168">
        <f>C775+1</f>
        <v>695</v>
      </c>
      <c r="D776" s="3" t="s">
        <v>743</v>
      </c>
      <c r="E776" s="7">
        <v>3</v>
      </c>
      <c r="F776" s="26" t="s">
        <v>807</v>
      </c>
      <c r="G776" s="29" t="str">
        <f>TEXT(E776,"0,0") &amp; F776</f>
        <v>3,0</v>
      </c>
      <c r="H776" s="2">
        <f>IF(M776&gt;0,1,0)</f>
        <v>0</v>
      </c>
      <c r="I776" s="2">
        <f>IF(F776="",E776,E776+0.1)</f>
        <v>3</v>
      </c>
      <c r="J776" s="19"/>
      <c r="K776" s="18" t="str">
        <f>IF(M776 &gt; 0, K775+1, "n/a")</f>
        <v>n/a</v>
      </c>
      <c r="L776" s="11" t="str">
        <f t="shared" si="8"/>
        <v xml:space="preserve"> </v>
      </c>
      <c r="M776" s="27">
        <f>U776</f>
        <v>0</v>
      </c>
      <c r="N776" s="13">
        <f>M776-X776</f>
        <v>0</v>
      </c>
      <c r="O776" s="14" t="str">
        <f>IF(SUMIF(T776:U776,"&lt;0")&lt;&gt;0,SUMIF(T776:U776,"&lt;0")*(-1)," ")</f>
        <v xml:space="preserve"> </v>
      </c>
      <c r="P776" s="15">
        <f>AB776+AD776+AF776+AH776+AJ776+AL776+AN776+AP776+AR776+AT776+AV776+AX776+AZ776+BB776+BD776+BF776+BH776+BJ776+BL776+BN776+BP776+BR776+BT776+BV776+BX776+BZ776+CB776+CD776+CF776+CH776+CJ776+CL776+CN776+CP776+CR776+CT776+CV776+CX776+CZ776+DB776+DD776+DF776+DH776+DJ776+DL776+DN776+DP776+DR776+DT776+DV776+DX776+DZ776+EB776+ED776+EF776+EH776+EJ776+EL776+EN776+EP776+ER776+ET776+EV776+EX776+EZ776+FB776+FD776+FF776+FH776+FJ776+FL776+FN776+FP776+FR776+FT776+FV776+FX776+FZ776+GB776+GD776+GF776</f>
        <v>0</v>
      </c>
      <c r="Q776" s="99">
        <f>P776-GO776</f>
        <v>0</v>
      </c>
      <c r="R776" s="102">
        <f>ROUNDUP(COUNTIF(T776:U776,"&gt; 0")/2,0)</f>
        <v>0</v>
      </c>
      <c r="S776" s="17" t="str">
        <f>IF(R776=0,"-",IF(R776-X776&gt;8,M776/(8+X776),M776/R776))</f>
        <v>-</v>
      </c>
      <c r="T776" s="102" t="str">
        <f>IFERROR(VLOOKUP(D776,'Ласт турнир'!A$2:C$129,2,FALSE),"")</f>
        <v/>
      </c>
      <c r="U776" s="14">
        <f>IFERROR(VLOOKUP(D776,'Ласт турнир'!A$2:C$129,3,FALSE),0)</f>
        <v>0</v>
      </c>
      <c r="V776" s="176"/>
      <c r="W776" s="177" t="str">
        <f>IF(GP776=0," ",IF(GP776-V776=0," ",GP776-V776))</f>
        <v xml:space="preserve"> </v>
      </c>
      <c r="X776" s="178"/>
    </row>
    <row r="777" spans="3:24" x14ac:dyDescent="0.25">
      <c r="C777" s="168">
        <f>C776+1</f>
        <v>696</v>
      </c>
      <c r="D777" s="3" t="s">
        <v>744</v>
      </c>
      <c r="E777" s="7">
        <v>3</v>
      </c>
      <c r="F777" s="26" t="s">
        <v>807</v>
      </c>
      <c r="G777" s="29" t="str">
        <f>TEXT(E777,"0,0") &amp; F777</f>
        <v>3,0</v>
      </c>
      <c r="H777" s="2">
        <f>IF(M777&gt;0,1,0)</f>
        <v>0</v>
      </c>
      <c r="I777" s="2">
        <f>IF(F777="",E777,E777+0.1)</f>
        <v>3</v>
      </c>
      <c r="J777" s="19"/>
      <c r="K777" s="18" t="str">
        <f>IF(M777 &gt; 0, K776+1, "n/a")</f>
        <v>n/a</v>
      </c>
      <c r="L777" s="11" t="str">
        <f t="shared" si="8"/>
        <v xml:space="preserve"> </v>
      </c>
      <c r="M777" s="27">
        <f>U777</f>
        <v>0</v>
      </c>
      <c r="N777" s="13">
        <f>M777-X777</f>
        <v>0</v>
      </c>
      <c r="O777" s="14" t="str">
        <f>IF(SUMIF(T777:U777,"&lt;0")&lt;&gt;0,SUMIF(T777:U777,"&lt;0")*(-1)," ")</f>
        <v xml:space="preserve"> </v>
      </c>
      <c r="P777" s="15">
        <f>AB777+AD777+AF777+AH777+AJ777+AL777+AN777+AP777+AR777+AT777+AV777+AX777+AZ777+BB777+BD777+BF777+BH777+BJ777+BL777+BN777+BP777+BR777+BT777+BV777+BX777+BZ777+CB777+CD777+CF777+CH777+CJ777+CL777+CN777+CP777+CR777+CT777+CV777+CX777+CZ777+DB777+DD777+DF777+DH777+DJ777+DL777+DN777+DP777+DR777+DT777+DV777+DX777+DZ777+EB777+ED777+EF777+EH777+EJ777+EL777+EN777+EP777+ER777+ET777+EV777+EX777+EZ777+FB777+FD777+FF777+FH777+FJ777+FL777+FN777+FP777+FR777+FT777+FV777+FX777+FZ777+GB777+GD777+GF777</f>
        <v>0</v>
      </c>
      <c r="Q777" s="99">
        <f>P777-GO777</f>
        <v>0</v>
      </c>
      <c r="R777" s="102">
        <f>ROUNDUP(COUNTIF(T777:U777,"&gt; 0")/2,0)</f>
        <v>0</v>
      </c>
      <c r="S777" s="17" t="str">
        <f>IF(R777=0,"-",IF(R777-X777&gt;8,M777/(8+X777),M777/R777))</f>
        <v>-</v>
      </c>
      <c r="T777" s="102" t="str">
        <f>IFERROR(VLOOKUP(D777,'Ласт турнир'!A$2:C$129,2,FALSE),"")</f>
        <v/>
      </c>
      <c r="U777" s="14">
        <f>IFERROR(VLOOKUP(D777,'Ласт турнир'!A$2:C$129,3,FALSE),0)</f>
        <v>0</v>
      </c>
      <c r="V777" s="176"/>
      <c r="W777" s="177" t="str">
        <f>IF(GP777=0," ",IF(GP777-V777=0," ",GP777-V777))</f>
        <v xml:space="preserve"> </v>
      </c>
      <c r="X777" s="178"/>
    </row>
    <row r="778" spans="3:24" x14ac:dyDescent="0.25">
      <c r="C778" s="168">
        <f>C777+1</f>
        <v>697</v>
      </c>
      <c r="D778" s="3" t="s">
        <v>745</v>
      </c>
      <c r="E778" s="7">
        <v>3</v>
      </c>
      <c r="F778" s="26" t="s">
        <v>807</v>
      </c>
      <c r="G778" s="29" t="str">
        <f>TEXT(E778,"0,0") &amp; F778</f>
        <v>3,0</v>
      </c>
      <c r="H778" s="2">
        <f>IF(M778&gt;0,1,0)</f>
        <v>0</v>
      </c>
      <c r="I778" s="2">
        <f>IF(F778="",E778,E778+0.1)</f>
        <v>3</v>
      </c>
      <c r="J778" s="19"/>
      <c r="K778" s="18" t="str">
        <f>IF(M778 &gt; 0, K777+1, "n/a")</f>
        <v>n/a</v>
      </c>
      <c r="L778" s="11" t="str">
        <f t="shared" si="8"/>
        <v xml:space="preserve"> </v>
      </c>
      <c r="M778" s="27">
        <f>U778</f>
        <v>0</v>
      </c>
      <c r="N778" s="13">
        <f>M778-X778</f>
        <v>0</v>
      </c>
      <c r="O778" s="14" t="str">
        <f>IF(SUMIF(T778:U778,"&lt;0")&lt;&gt;0,SUMIF(T778:U778,"&lt;0")*(-1)," ")</f>
        <v xml:space="preserve"> </v>
      </c>
      <c r="P778" s="15">
        <f>AB778+AD778+AF778+AH778+AJ778+AL778+AN778+AP778+AR778+AT778+AV778+AX778+AZ778+BB778+BD778+BF778+BH778+BJ778+BL778+BN778+BP778+BR778+BT778+BV778+BX778+BZ778+CB778+CD778+CF778+CH778+CJ778+CL778+CN778+CP778+CR778+CT778+CV778+CX778+CZ778+DB778+DD778+DF778+DH778+DJ778+DL778+DN778+DP778+DR778+DT778+DV778+DX778+DZ778+EB778+ED778+EF778+EH778+EJ778+EL778+EN778+EP778+ER778+ET778+EV778+EX778+EZ778+FB778+FD778+FF778+FH778+FJ778+FL778+FN778+FP778+FR778+FT778+FV778+FX778+FZ778+GB778+GD778+GF778</f>
        <v>0</v>
      </c>
      <c r="Q778" s="99">
        <f>P778-GO778</f>
        <v>0</v>
      </c>
      <c r="R778" s="102">
        <f>ROUNDUP(COUNTIF(T778:U778,"&gt; 0")/2,0)</f>
        <v>0</v>
      </c>
      <c r="S778" s="17" t="str">
        <f>IF(R778=0,"-",IF(R778-X778&gt;8,M778/(8+X778),M778/R778))</f>
        <v>-</v>
      </c>
      <c r="T778" s="102" t="str">
        <f>IFERROR(VLOOKUP(D778,'Ласт турнир'!A$2:C$129,2,FALSE),"")</f>
        <v/>
      </c>
      <c r="U778" s="14">
        <f>IFERROR(VLOOKUP(D778,'Ласт турнир'!A$2:C$129,3,FALSE),0)</f>
        <v>0</v>
      </c>
      <c r="V778" s="176"/>
      <c r="W778" s="177" t="str">
        <f>IF(GP778=0," ",IF(GP778-V778=0," ",GP778-V778))</f>
        <v xml:space="preserve"> </v>
      </c>
      <c r="X778" s="178"/>
    </row>
    <row r="779" spans="3:24" x14ac:dyDescent="0.25">
      <c r="C779" s="168">
        <f>C778+1</f>
        <v>698</v>
      </c>
      <c r="D779" s="3" t="s">
        <v>746</v>
      </c>
      <c r="E779" s="7">
        <v>3</v>
      </c>
      <c r="F779" s="26" t="s">
        <v>807</v>
      </c>
      <c r="G779" s="29" t="str">
        <f>TEXT(E779,"0,0") &amp; F779</f>
        <v>3,0</v>
      </c>
      <c r="H779" s="2">
        <f>IF(M779&gt;0,1,0)</f>
        <v>0</v>
      </c>
      <c r="I779" s="2">
        <f>IF(F779="",E779,E779+0.1)</f>
        <v>3</v>
      </c>
      <c r="J779" s="19"/>
      <c r="K779" s="18" t="str">
        <f>IF(M779 &gt; 0, K778+1, "n/a")</f>
        <v>n/a</v>
      </c>
      <c r="L779" s="11" t="str">
        <f t="shared" ref="L779:L811" si="9">IF(V779=0," ",IF(V779-K779=0," ",V779-K779))</f>
        <v xml:space="preserve"> </v>
      </c>
      <c r="M779" s="27">
        <f>U779</f>
        <v>0</v>
      </c>
      <c r="N779" s="13">
        <f>M779-X779</f>
        <v>0</v>
      </c>
      <c r="O779" s="14" t="str">
        <f>IF(SUMIF(T779:U779,"&lt;0")&lt;&gt;0,SUMIF(T779:U779,"&lt;0")*(-1)," ")</f>
        <v xml:space="preserve"> </v>
      </c>
      <c r="P779" s="15">
        <f>AB779+AD779+AF779+AH779+AJ779+AL779+AN779+AP779+AR779+AT779+AV779+AX779+AZ779+BB779+BD779+BF779+BH779+BJ779+BL779+BN779+BP779+BR779+BT779+BV779+BX779+BZ779+CB779+CD779+CF779+CH779+CJ779+CL779+CN779+CP779+CR779+CT779+CV779+CX779+CZ779+DB779+DD779+DF779+DH779+DJ779+DL779+DN779+DP779+DR779+DT779+DV779+DX779+DZ779+EB779+ED779+EF779+EH779+EJ779+EL779+EN779+EP779+ER779+ET779+EV779+EX779+EZ779+FB779+FD779+FF779+FH779+FJ779+FL779+FN779+FP779+FR779+FT779+FV779+FX779+FZ779+GB779+GD779+GF779</f>
        <v>0</v>
      </c>
      <c r="Q779" s="99">
        <f>P779-GO779</f>
        <v>0</v>
      </c>
      <c r="R779" s="102">
        <f>ROUNDUP(COUNTIF(T779:U779,"&gt; 0")/2,0)</f>
        <v>0</v>
      </c>
      <c r="S779" s="17" t="str">
        <f>IF(R779=0,"-",IF(R779-X779&gt;8,M779/(8+X779),M779/R779))</f>
        <v>-</v>
      </c>
      <c r="T779" s="102" t="str">
        <f>IFERROR(VLOOKUP(D779,'Ласт турнир'!A$2:C$129,2,FALSE),"")</f>
        <v/>
      </c>
      <c r="U779" s="14">
        <f>IFERROR(VLOOKUP(D779,'Ласт турнир'!A$2:C$129,3,FALSE),0)</f>
        <v>0</v>
      </c>
      <c r="V779" s="176"/>
      <c r="W779" s="177" t="str">
        <f>IF(GP779=0," ",IF(GP779-V779=0," ",GP779-V779))</f>
        <v xml:space="preserve"> </v>
      </c>
      <c r="X779" s="178"/>
    </row>
    <row r="780" spans="3:24" x14ac:dyDescent="0.25">
      <c r="C780" s="168">
        <f>C779+1</f>
        <v>699</v>
      </c>
      <c r="D780" s="3" t="s">
        <v>406</v>
      </c>
      <c r="E780" s="7">
        <v>3</v>
      </c>
      <c r="F780" s="26" t="s">
        <v>807</v>
      </c>
      <c r="G780" s="29" t="str">
        <f>TEXT(E780,"0,0") &amp; F780</f>
        <v>3,0</v>
      </c>
      <c r="H780" s="2">
        <f>IF(M780&gt;0,1,0)</f>
        <v>0</v>
      </c>
      <c r="I780" s="2">
        <f>IF(F780="",E780,E780+0.1)</f>
        <v>3</v>
      </c>
      <c r="J780" s="19"/>
      <c r="K780" s="18" t="str">
        <f>IF(M780 &gt; 0, K779+1, "n/a")</f>
        <v>n/a</v>
      </c>
      <c r="L780" s="11" t="str">
        <f t="shared" si="9"/>
        <v xml:space="preserve"> </v>
      </c>
      <c r="M780" s="27">
        <f>U780</f>
        <v>0</v>
      </c>
      <c r="N780" s="13">
        <f>M780-X780</f>
        <v>0</v>
      </c>
      <c r="O780" s="14" t="str">
        <f>IF(SUMIF(T780:U780,"&lt;0")&lt;&gt;0,SUMIF(T780:U780,"&lt;0")*(-1)," ")</f>
        <v xml:space="preserve"> </v>
      </c>
      <c r="P780" s="15">
        <f>AB780+AD780+AF780+AH780+AJ780+AL780+AN780+AP780+AR780+AT780+AV780+AX780+AZ780+BB780+BD780+BF780+BH780+BJ780+BL780+BN780+BP780+BR780+BT780+BV780+BX780+BZ780+CB780+CD780+CF780+CH780+CJ780+CL780+CN780+CP780+CR780+CT780+CV780+CX780+CZ780+DB780+DD780+DF780+DH780+DJ780+DL780+DN780+DP780+DR780+DT780+DV780+DX780+DZ780+EB780+ED780+EF780+EH780+EJ780+EL780+EN780+EP780+ER780+ET780+EV780+EX780+EZ780+FB780+FD780+FF780+FH780+FJ780+FL780+FN780+FP780+FR780+FT780+FV780+FX780+FZ780+GB780+GD780+GF780</f>
        <v>0</v>
      </c>
      <c r="Q780" s="99">
        <f>P780-GO780</f>
        <v>0</v>
      </c>
      <c r="R780" s="102">
        <f>ROUNDUP(COUNTIF(T780:U780,"&gt; 0")/2,0)</f>
        <v>0</v>
      </c>
      <c r="S780" s="17" t="str">
        <f>IF(R780=0,"-",IF(R780-X780&gt;8,M780/(8+X780),M780/R780))</f>
        <v>-</v>
      </c>
      <c r="T780" s="102" t="str">
        <f>IFERROR(VLOOKUP(D780,'Ласт турнир'!A$2:C$129,2,FALSE),"")</f>
        <v/>
      </c>
      <c r="U780" s="14">
        <f>IFERROR(VLOOKUP(D780,'Ласт турнир'!A$2:C$129,3,FALSE),0)</f>
        <v>0</v>
      </c>
      <c r="V780" s="176"/>
      <c r="W780" s="177" t="str">
        <f>IF(GP780=0," ",IF(GP780-V780=0," ",GP780-V780))</f>
        <v xml:space="preserve"> </v>
      </c>
      <c r="X780" s="178"/>
    </row>
    <row r="781" spans="3:24" x14ac:dyDescent="0.25">
      <c r="C781" s="168">
        <f>C780+1</f>
        <v>700</v>
      </c>
      <c r="D781" s="3" t="s">
        <v>370</v>
      </c>
      <c r="E781" s="7">
        <v>3</v>
      </c>
      <c r="F781" s="26" t="s">
        <v>807</v>
      </c>
      <c r="G781" s="29" t="str">
        <f>TEXT(E781,"0,0") &amp; F781</f>
        <v>3,0</v>
      </c>
      <c r="H781" s="2">
        <f>IF(M781&gt;0,1,0)</f>
        <v>0</v>
      </c>
      <c r="I781" s="2">
        <f>IF(F781="",E781,E781+0.1)</f>
        <v>3</v>
      </c>
      <c r="J781" s="19"/>
      <c r="K781" s="18" t="str">
        <f>IF(M781 &gt; 0, K780+1, "n/a")</f>
        <v>n/a</v>
      </c>
      <c r="L781" s="11" t="str">
        <f t="shared" si="9"/>
        <v xml:space="preserve"> </v>
      </c>
      <c r="M781" s="27">
        <f>U781</f>
        <v>0</v>
      </c>
      <c r="N781" s="13">
        <f>M781-X781</f>
        <v>0</v>
      </c>
      <c r="O781" s="14" t="str">
        <f>IF(SUMIF(T781:U781,"&lt;0")&lt;&gt;0,SUMIF(T781:U781,"&lt;0")*(-1)," ")</f>
        <v xml:space="preserve"> </v>
      </c>
      <c r="P781" s="15">
        <f>AB781+AD781+AF781+AH781+AJ781+AL781+AN781+AP781+AR781+AT781+AV781+AX781+AZ781+BB781+BD781+BF781+BH781+BJ781+BL781+BN781+BP781+BR781+BT781+BV781+BX781+BZ781+CB781+CD781+CF781+CH781+CJ781+CL781+CN781+CP781+CR781+CT781+CV781+CX781+CZ781+DB781+DD781+DF781+DH781+DJ781+DL781+DN781+DP781+DR781+DT781+DV781+DX781+DZ781+EB781+ED781+EF781+EH781+EJ781+EL781+EN781+EP781+ER781+ET781+EV781+EX781+EZ781+FB781+FD781+FF781+FH781+FJ781+FL781+FN781+FP781+FR781+FT781+FV781+FX781+FZ781+GB781+GD781+GF781</f>
        <v>0</v>
      </c>
      <c r="Q781" s="99">
        <f>P781-GO781</f>
        <v>0</v>
      </c>
      <c r="R781" s="102">
        <f>ROUNDUP(COUNTIF(T781:U781,"&gt; 0")/2,0)</f>
        <v>0</v>
      </c>
      <c r="S781" s="17" t="str">
        <f>IF(R781=0,"-",IF(R781-X781&gt;8,M781/(8+X781),M781/R781))</f>
        <v>-</v>
      </c>
      <c r="T781" s="102" t="str">
        <f>IFERROR(VLOOKUP(D781,'Ласт турнир'!A$2:C$129,2,FALSE),"")</f>
        <v/>
      </c>
      <c r="U781" s="14">
        <f>IFERROR(VLOOKUP(D781,'Ласт турнир'!A$2:C$129,3,FALSE),0)</f>
        <v>0</v>
      </c>
      <c r="V781" s="176"/>
      <c r="W781" s="177" t="str">
        <f>IF(GP781=0," ",IF(GP781-V781=0," ",GP781-V781))</f>
        <v xml:space="preserve"> </v>
      </c>
      <c r="X781" s="178"/>
    </row>
    <row r="782" spans="3:24" x14ac:dyDescent="0.25">
      <c r="C782" s="168">
        <f>C781+1</f>
        <v>701</v>
      </c>
      <c r="D782" s="3" t="s">
        <v>747</v>
      </c>
      <c r="E782" s="7">
        <v>3</v>
      </c>
      <c r="F782" s="26" t="s">
        <v>807</v>
      </c>
      <c r="G782" s="29" t="str">
        <f>TEXT(E782,"0,0") &amp; F782</f>
        <v>3,0</v>
      </c>
      <c r="H782" s="2">
        <f>IF(M782&gt;0,1,0)</f>
        <v>0</v>
      </c>
      <c r="I782" s="2">
        <f>IF(F782="",E782,E782+0.1)</f>
        <v>3</v>
      </c>
      <c r="J782" s="19"/>
      <c r="K782" s="18" t="str">
        <f>IF(M782 &gt; 0, K781+1, "n/a")</f>
        <v>n/a</v>
      </c>
      <c r="L782" s="11" t="str">
        <f t="shared" si="9"/>
        <v xml:space="preserve"> </v>
      </c>
      <c r="M782" s="27">
        <f>U782</f>
        <v>0</v>
      </c>
      <c r="N782" s="13">
        <f>M782-X782</f>
        <v>0</v>
      </c>
      <c r="O782" s="14" t="str">
        <f>IF(SUMIF(T782:U782,"&lt;0")&lt;&gt;0,SUMIF(T782:U782,"&lt;0")*(-1)," ")</f>
        <v xml:space="preserve"> </v>
      </c>
      <c r="P782" s="15">
        <f>AB782+AD782+AF782+AH782+AJ782+AL782+AN782+AP782+AR782+AT782+AV782+AX782+AZ782+BB782+BD782+BF782+BH782+BJ782+BL782+BN782+BP782+BR782+BT782+BV782+BX782+BZ782+CB782+CD782+CF782+CH782+CJ782+CL782+CN782+CP782+CR782+CT782+CV782+CX782+CZ782+DB782+DD782+DF782+DH782+DJ782+DL782+DN782+DP782+DR782+DT782+DV782+DX782+DZ782+EB782+ED782+EF782+EH782+EJ782+EL782+EN782+EP782+ER782+ET782+EV782+EX782+EZ782+FB782+FD782+FF782+FH782+FJ782+FL782+FN782+FP782+FR782+FT782+FV782+FX782+FZ782+GB782+GD782+GF782</f>
        <v>0</v>
      </c>
      <c r="Q782" s="99">
        <f>P782-GO782</f>
        <v>0</v>
      </c>
      <c r="R782" s="102">
        <f>ROUNDUP(COUNTIF(T782:U782,"&gt; 0")/2,0)</f>
        <v>0</v>
      </c>
      <c r="S782" s="17" t="str">
        <f>IF(R782=0,"-",IF(R782-X782&gt;8,M782/(8+X782),M782/R782))</f>
        <v>-</v>
      </c>
      <c r="T782" s="102" t="str">
        <f>IFERROR(VLOOKUP(D782,'Ласт турнир'!A$2:C$129,2,FALSE),"")</f>
        <v/>
      </c>
      <c r="U782" s="14">
        <f>IFERROR(VLOOKUP(D782,'Ласт турнир'!A$2:C$129,3,FALSE),0)</f>
        <v>0</v>
      </c>
      <c r="V782" s="176"/>
      <c r="W782" s="177" t="str">
        <f>IF(GP782=0," ",IF(GP782-V782=0," ",GP782-V782))</f>
        <v xml:space="preserve"> </v>
      </c>
      <c r="X782" s="178"/>
    </row>
    <row r="783" spans="3:24" x14ac:dyDescent="0.25">
      <c r="C783" s="168">
        <f>C782+1</f>
        <v>702</v>
      </c>
      <c r="D783" s="3" t="s">
        <v>748</v>
      </c>
      <c r="E783" s="7">
        <v>3</v>
      </c>
      <c r="F783" s="26" t="s">
        <v>807</v>
      </c>
      <c r="G783" s="29" t="str">
        <f>TEXT(E783,"0,0") &amp; F783</f>
        <v>3,0</v>
      </c>
      <c r="H783" s="2">
        <f>IF(M783&gt;0,1,0)</f>
        <v>0</v>
      </c>
      <c r="I783" s="2">
        <f>IF(F783="",E783,E783+0.1)</f>
        <v>3</v>
      </c>
      <c r="J783" s="19"/>
      <c r="K783" s="18" t="str">
        <f>IF(M783 &gt; 0, K782+1, "n/a")</f>
        <v>n/a</v>
      </c>
      <c r="L783" s="11" t="str">
        <f t="shared" si="9"/>
        <v xml:space="preserve"> </v>
      </c>
      <c r="M783" s="27">
        <f>U783</f>
        <v>0</v>
      </c>
      <c r="N783" s="13">
        <f>M783-X783</f>
        <v>0</v>
      </c>
      <c r="O783" s="14" t="str">
        <f>IF(SUMIF(T783:U783,"&lt;0")&lt;&gt;0,SUMIF(T783:U783,"&lt;0")*(-1)," ")</f>
        <v xml:space="preserve"> </v>
      </c>
      <c r="P783" s="15">
        <f>AB783+AD783+AF783+AH783+AJ783+AL783+AN783+AP783+AR783+AT783+AV783+AX783+AZ783+BB783+BD783+BF783+BH783+BJ783+BL783+BN783+BP783+BR783+BT783+BV783+BX783+BZ783+CB783+CD783+CF783+CH783+CJ783+CL783+CN783+CP783+CR783+CT783+CV783+CX783+CZ783+DB783+DD783+DF783+DH783+DJ783+DL783+DN783+DP783+DR783+DT783+DV783+DX783+DZ783+EB783+ED783+EF783+EH783+EJ783+EL783+EN783+EP783+ER783+ET783+EV783+EX783+EZ783+FB783+FD783+FF783+FH783+FJ783+FL783+FN783+FP783+FR783+FT783+FV783+FX783+FZ783+GB783+GD783+GF783</f>
        <v>0</v>
      </c>
      <c r="Q783" s="99">
        <f>P783-GO783</f>
        <v>0</v>
      </c>
      <c r="R783" s="102">
        <f>ROUNDUP(COUNTIF(T783:U783,"&gt; 0")/2,0)</f>
        <v>0</v>
      </c>
      <c r="S783" s="17" t="str">
        <f>IF(R783=0,"-",IF(R783-X783&gt;8,M783/(8+X783),M783/R783))</f>
        <v>-</v>
      </c>
      <c r="T783" s="102" t="str">
        <f>IFERROR(VLOOKUP(D783,'Ласт турнир'!A$2:C$129,2,FALSE),"")</f>
        <v/>
      </c>
      <c r="U783" s="14">
        <f>IFERROR(VLOOKUP(D783,'Ласт турнир'!A$2:C$129,3,FALSE),0)</f>
        <v>0</v>
      </c>
      <c r="V783" s="176"/>
      <c r="W783" s="177" t="str">
        <f>IF(GP783=0," ",IF(GP783-V783=0," ",GP783-V783))</f>
        <v xml:space="preserve"> </v>
      </c>
      <c r="X783" s="178"/>
    </row>
    <row r="784" spans="3:24" x14ac:dyDescent="0.25">
      <c r="C784" s="168">
        <f>C783+1</f>
        <v>703</v>
      </c>
      <c r="D784" s="3" t="s">
        <v>319</v>
      </c>
      <c r="E784" s="7">
        <v>3</v>
      </c>
      <c r="F784" s="26" t="s">
        <v>807</v>
      </c>
      <c r="G784" s="29" t="str">
        <f>TEXT(E784,"0,0") &amp; F784</f>
        <v>3,0</v>
      </c>
      <c r="H784" s="2">
        <f>IF(M784&gt;0,1,0)</f>
        <v>0</v>
      </c>
      <c r="I784" s="2">
        <f>IF(F784="",E784,E784+0.1)</f>
        <v>3</v>
      </c>
      <c r="J784" s="19"/>
      <c r="K784" s="18" t="str">
        <f>IF(M784 &gt; 0, K783+1, "n/a")</f>
        <v>n/a</v>
      </c>
      <c r="L784" s="11" t="str">
        <f t="shared" si="9"/>
        <v xml:space="preserve"> </v>
      </c>
      <c r="M784" s="27">
        <f>U784</f>
        <v>0</v>
      </c>
      <c r="N784" s="13">
        <f>M784-X784</f>
        <v>0</v>
      </c>
      <c r="O784" s="14" t="str">
        <f>IF(SUMIF(T784:U784,"&lt;0")&lt;&gt;0,SUMIF(T784:U784,"&lt;0")*(-1)," ")</f>
        <v xml:space="preserve"> </v>
      </c>
      <c r="P784" s="15">
        <f>AB784+AD784+AF784+AH784+AJ784+AL784+AN784+AP784+AR784+AT784+AV784+AX784+AZ784+BB784+BD784+BF784+BH784+BJ784+BL784+BN784+BP784+BR784+BT784+BV784+BX784+BZ784+CB784+CD784+CF784+CH784+CJ784+CL784+CN784+CP784+CR784+CT784+CV784+CX784+CZ784+DB784+DD784+DF784+DH784+DJ784+DL784+DN784+DP784+DR784+DT784+DV784+DX784+DZ784+EB784+ED784+EF784+EH784+EJ784+EL784+EN784+EP784+ER784+ET784+EV784+EX784+EZ784+FB784+FD784+FF784+FH784+FJ784+FL784+FN784+FP784+FR784+FT784+FV784+FX784+FZ784+GB784+GD784+GF784</f>
        <v>0</v>
      </c>
      <c r="Q784" s="99">
        <f>P784-GO784</f>
        <v>0</v>
      </c>
      <c r="R784" s="102">
        <f>ROUNDUP(COUNTIF(T784:U784,"&gt; 0")/2,0)</f>
        <v>0</v>
      </c>
      <c r="S784" s="17" t="str">
        <f>IF(R784=0,"-",IF(R784-X784&gt;8,M784/(8+X784),M784/R784))</f>
        <v>-</v>
      </c>
      <c r="T784" s="102" t="str">
        <f>IFERROR(VLOOKUP(D784,'Ласт турнир'!A$2:C$129,2,FALSE),"")</f>
        <v/>
      </c>
      <c r="U784" s="14">
        <f>IFERROR(VLOOKUP(D784,'Ласт турнир'!A$2:C$129,3,FALSE),0)</f>
        <v>0</v>
      </c>
      <c r="V784" s="176"/>
      <c r="W784" s="177" t="str">
        <f>IF(GP784=0," ",IF(GP784-V784=0," ",GP784-V784))</f>
        <v xml:space="preserve"> </v>
      </c>
      <c r="X784" s="178"/>
    </row>
    <row r="785" spans="3:24" x14ac:dyDescent="0.25">
      <c r="C785" s="168">
        <f>C784+1</f>
        <v>704</v>
      </c>
      <c r="D785" s="3" t="s">
        <v>749</v>
      </c>
      <c r="E785" s="7">
        <v>3</v>
      </c>
      <c r="F785" s="26" t="s">
        <v>807</v>
      </c>
      <c r="G785" s="29" t="str">
        <f>TEXT(E785,"0,0") &amp; F785</f>
        <v>3,0</v>
      </c>
      <c r="H785" s="2">
        <f>IF(M785&gt;0,1,0)</f>
        <v>0</v>
      </c>
      <c r="I785" s="2">
        <f>IF(F785="",E785,E785+0.1)</f>
        <v>3</v>
      </c>
      <c r="J785" s="19"/>
      <c r="K785" s="18" t="str">
        <f>IF(M785 &gt; 0, K784+1, "n/a")</f>
        <v>n/a</v>
      </c>
      <c r="L785" s="11" t="str">
        <f t="shared" si="9"/>
        <v xml:space="preserve"> </v>
      </c>
      <c r="M785" s="27">
        <f>U785</f>
        <v>0</v>
      </c>
      <c r="N785" s="13">
        <f>M785-X785</f>
        <v>0</v>
      </c>
      <c r="O785" s="14" t="str">
        <f>IF(SUMIF(T785:U785,"&lt;0")&lt;&gt;0,SUMIF(T785:U785,"&lt;0")*(-1)," ")</f>
        <v xml:space="preserve"> </v>
      </c>
      <c r="P785" s="15">
        <f>AB785+AD785+AF785+AH785+AJ785+AL785+AN785+AP785+AR785+AT785+AV785+AX785+AZ785+BB785+BD785+BF785+BH785+BJ785+BL785+BN785+BP785+BR785+BT785+BV785+BX785+BZ785+CB785+CD785+CF785+CH785+CJ785+CL785+CN785+CP785+CR785+CT785+CV785+CX785+CZ785+DB785+DD785+DF785+DH785+DJ785+DL785+DN785+DP785+DR785+DT785+DV785+DX785+DZ785+EB785+ED785+EF785+EH785+EJ785+EL785+EN785+EP785+ER785+ET785+EV785+EX785+EZ785+FB785+FD785+FF785+FH785+FJ785+FL785+FN785+FP785+FR785+FT785+FV785+FX785+FZ785+GB785+GD785+GF785</f>
        <v>0</v>
      </c>
      <c r="Q785" s="99">
        <f>P785-GO785</f>
        <v>0</v>
      </c>
      <c r="R785" s="102">
        <f>ROUNDUP(COUNTIF(T785:U785,"&gt; 0")/2,0)</f>
        <v>0</v>
      </c>
      <c r="S785" s="17" t="str">
        <f>IF(R785=0,"-",IF(R785-X785&gt;8,M785/(8+X785),M785/R785))</f>
        <v>-</v>
      </c>
      <c r="T785" s="102" t="str">
        <f>IFERROR(VLOOKUP(D785,'Ласт турнир'!A$2:C$129,2,FALSE),"")</f>
        <v/>
      </c>
      <c r="U785" s="14">
        <f>IFERROR(VLOOKUP(D785,'Ласт турнир'!A$2:C$129,3,FALSE),0)</f>
        <v>0</v>
      </c>
      <c r="V785" s="176"/>
      <c r="W785" s="177" t="str">
        <f>IF(GP785=0," ",IF(GP785-V785=0," ",GP785-V785))</f>
        <v xml:space="preserve"> </v>
      </c>
      <c r="X785" s="178"/>
    </row>
    <row r="786" spans="3:24" x14ac:dyDescent="0.25">
      <c r="C786" s="168">
        <f>C785+1</f>
        <v>705</v>
      </c>
      <c r="D786" s="3" t="s">
        <v>750</v>
      </c>
      <c r="E786" s="7">
        <v>3</v>
      </c>
      <c r="F786" s="26" t="s">
        <v>807</v>
      </c>
      <c r="G786" s="29" t="str">
        <f>TEXT(E786,"0,0") &amp; F786</f>
        <v>3,0</v>
      </c>
      <c r="H786" s="2">
        <f>IF(M786&gt;0,1,0)</f>
        <v>0</v>
      </c>
      <c r="I786" s="2">
        <f>IF(F786="",E786,E786+0.1)</f>
        <v>3</v>
      </c>
      <c r="J786" s="19"/>
      <c r="K786" s="18" t="str">
        <f>IF(M786 &gt; 0, K785+1, "n/a")</f>
        <v>n/a</v>
      </c>
      <c r="L786" s="11" t="str">
        <f t="shared" si="9"/>
        <v xml:space="preserve"> </v>
      </c>
      <c r="M786" s="27">
        <f>U786</f>
        <v>0</v>
      </c>
      <c r="N786" s="13">
        <f>M786-X786</f>
        <v>0</v>
      </c>
      <c r="O786" s="14" t="str">
        <f>IF(SUMIF(T786:U786,"&lt;0")&lt;&gt;0,SUMIF(T786:U786,"&lt;0")*(-1)," ")</f>
        <v xml:space="preserve"> </v>
      </c>
      <c r="P786" s="15">
        <f>AB786+AD786+AF786+AH786+AJ786+AL786+AN786+AP786+AR786+AT786+AV786+AX786+AZ786+BB786+BD786+BF786+BH786+BJ786+BL786+BN786+BP786+BR786+BT786+BV786+BX786+BZ786+CB786+CD786+CF786+CH786+CJ786+CL786+CN786+CP786+CR786+CT786+CV786+CX786+CZ786+DB786+DD786+DF786+DH786+DJ786+DL786+DN786+DP786+DR786+DT786+DV786+DX786+DZ786+EB786+ED786+EF786+EH786+EJ786+EL786+EN786+EP786+ER786+ET786+EV786+EX786+EZ786+FB786+FD786+FF786+FH786+FJ786+FL786+FN786+FP786+FR786+FT786+FV786+FX786+FZ786+GB786+GD786+GF786</f>
        <v>0</v>
      </c>
      <c r="Q786" s="99">
        <f>P786-GO786</f>
        <v>0</v>
      </c>
      <c r="R786" s="102">
        <f>ROUNDUP(COUNTIF(T786:U786,"&gt; 0")/2,0)</f>
        <v>0</v>
      </c>
      <c r="S786" s="17" t="str">
        <f>IF(R786=0,"-",IF(R786-X786&gt;8,M786/(8+X786),M786/R786))</f>
        <v>-</v>
      </c>
      <c r="T786" s="102" t="str">
        <f>IFERROR(VLOOKUP(D786,'Ласт турнир'!A$2:C$129,2,FALSE),"")</f>
        <v/>
      </c>
      <c r="U786" s="14">
        <f>IFERROR(VLOOKUP(D786,'Ласт турнир'!A$2:C$129,3,FALSE),0)</f>
        <v>0</v>
      </c>
      <c r="V786" s="176"/>
      <c r="W786" s="177" t="str">
        <f>IF(GP786=0," ",IF(GP786-V786=0," ",GP786-V786))</f>
        <v xml:space="preserve"> </v>
      </c>
      <c r="X786" s="178"/>
    </row>
    <row r="787" spans="3:24" x14ac:dyDescent="0.25">
      <c r="C787" s="168">
        <f>C786+1</f>
        <v>706</v>
      </c>
      <c r="D787" s="3" t="s">
        <v>396</v>
      </c>
      <c r="E787" s="7">
        <v>3</v>
      </c>
      <c r="F787" s="26" t="s">
        <v>807</v>
      </c>
      <c r="G787" s="30" t="str">
        <f>TEXT(E787,"0,0") &amp; F787</f>
        <v>3,0</v>
      </c>
      <c r="H787" s="2">
        <f>IF(M787&gt;0,1,0)</f>
        <v>0</v>
      </c>
      <c r="I787" s="2">
        <f>IF(F787="",E787,E787+0.1)</f>
        <v>3</v>
      </c>
      <c r="J787" s="19"/>
      <c r="K787" s="18" t="str">
        <f>IF(M787 &gt; 0, K786+1, "n/a")</f>
        <v>n/a</v>
      </c>
      <c r="L787" s="11" t="str">
        <f t="shared" si="9"/>
        <v xml:space="preserve"> </v>
      </c>
      <c r="M787" s="27">
        <f>U787</f>
        <v>0</v>
      </c>
      <c r="N787" s="13">
        <f>M787-X787</f>
        <v>0</v>
      </c>
      <c r="O787" s="14" t="str">
        <f>IF(SUMIF(T787:U787,"&lt;0")&lt;&gt;0,SUMIF(T787:U787,"&lt;0")*(-1)," ")</f>
        <v xml:space="preserve"> </v>
      </c>
      <c r="P787" s="15">
        <f>AB787+AD787+AF787+AH787+AJ787+AL787+AN787+AP787+AR787+AT787+AV787+AX787+AZ787+BB787+BD787+BF787+BH787+BJ787+BL787+BN787+BP787+BR787+BT787+BV787+BX787+BZ787+CB787+CD787+CF787+CH787+CJ787+CL787+CN787+CP787+CR787+CT787+CV787+CX787+CZ787+DB787+DD787+DF787+DH787+DJ787+DL787+DN787+DP787+DR787+DT787+DV787+DX787+DZ787+EB787+ED787+EF787+EH787+EJ787+EL787+EN787+EP787+ER787+ET787+EV787+EX787+EZ787+FB787+FD787+FF787+FH787+FJ787+FL787+FN787+FP787+FR787+FT787+FV787+FX787+FZ787+GB787+GD787+GF787</f>
        <v>0</v>
      </c>
      <c r="Q787" s="99">
        <f>P787-GO787</f>
        <v>0</v>
      </c>
      <c r="R787" s="102">
        <f>ROUNDUP(COUNTIF(T787:U787,"&gt; 0")/2,0)</f>
        <v>0</v>
      </c>
      <c r="S787" s="17" t="str">
        <f>IF(R787=0,"-",IF(R787-X787&gt;8,M787/(8+X787),M787/R787))</f>
        <v>-</v>
      </c>
      <c r="T787" s="102" t="str">
        <f>IFERROR(VLOOKUP(D787,'Ласт турнир'!A$2:C$129,2,FALSE),"")</f>
        <v/>
      </c>
      <c r="U787" s="14">
        <f>IFERROR(VLOOKUP(D787,'Ласт турнир'!A$2:C$129,3,FALSE),0)</f>
        <v>0</v>
      </c>
      <c r="V787" s="176"/>
      <c r="W787" s="177" t="str">
        <f>IF(GP787=0," ",IF(GP787-V787=0," ",GP787-V787))</f>
        <v xml:space="preserve"> </v>
      </c>
      <c r="X787" s="178"/>
    </row>
    <row r="788" spans="3:24" x14ac:dyDescent="0.25">
      <c r="C788" s="168">
        <f>C787+1</f>
        <v>707</v>
      </c>
      <c r="D788" s="3" t="s">
        <v>751</v>
      </c>
      <c r="E788" s="7">
        <v>3</v>
      </c>
      <c r="F788" s="26" t="s">
        <v>807</v>
      </c>
      <c r="G788" s="30" t="str">
        <f>TEXT(E788,"0,0") &amp; F788</f>
        <v>3,0</v>
      </c>
      <c r="H788" s="2">
        <f>IF(M788&gt;0,1,0)</f>
        <v>0</v>
      </c>
      <c r="I788" s="2">
        <f>IF(F788="",E788,E788+0.1)</f>
        <v>3</v>
      </c>
      <c r="J788" s="19"/>
      <c r="K788" s="18" t="str">
        <f>IF(M788 &gt; 0, K787+1, "n/a")</f>
        <v>n/a</v>
      </c>
      <c r="L788" s="11" t="str">
        <f t="shared" si="9"/>
        <v xml:space="preserve"> </v>
      </c>
      <c r="M788" s="27">
        <f>U788</f>
        <v>0</v>
      </c>
      <c r="N788" s="13">
        <f>M788-X788</f>
        <v>0</v>
      </c>
      <c r="O788" s="14" t="str">
        <f>IF(SUMIF(T788:U788,"&lt;0")&lt;&gt;0,SUMIF(T788:U788,"&lt;0")*(-1)," ")</f>
        <v xml:space="preserve"> </v>
      </c>
      <c r="P788" s="15">
        <f>AB788+AD788+AF788+AH788+AJ788+AL788+AN788+AP788+AR788+AT788+AV788+AX788+AZ788+BB788+BD788+BF788+BH788+BJ788+BL788+BN788+BP788+BR788+BT788+BV788+BX788+BZ788+CB788+CD788+CF788+CH788+CJ788+CL788+CN788+CP788+CR788+CT788+CV788+CX788+CZ788+DB788+DD788+DF788+DH788+DJ788+DL788+DN788+DP788+DR788+DT788+DV788+DX788+DZ788+EB788+ED788+EF788+EH788+EJ788+EL788+EN788+EP788+ER788+ET788+EV788+EX788+EZ788+FB788+FD788+FF788+FH788+FJ788+FL788+FN788+FP788+FR788+FT788+FV788+FX788+FZ788+GB788+GD788+GF788</f>
        <v>0</v>
      </c>
      <c r="Q788" s="99">
        <f>P788-GO788</f>
        <v>0</v>
      </c>
      <c r="R788" s="102">
        <f>ROUNDUP(COUNTIF(T788:U788,"&gt; 0")/2,0)</f>
        <v>0</v>
      </c>
      <c r="S788" s="17" t="str">
        <f>IF(R788=0,"-",IF(R788-X788&gt;8,M788/(8+X788),M788/R788))</f>
        <v>-</v>
      </c>
      <c r="T788" s="102" t="str">
        <f>IFERROR(VLOOKUP(D788,'Ласт турнир'!A$2:C$129,2,FALSE),"")</f>
        <v/>
      </c>
      <c r="U788" s="14">
        <f>IFERROR(VLOOKUP(D788,'Ласт турнир'!A$2:C$129,3,FALSE),0)</f>
        <v>0</v>
      </c>
      <c r="V788" s="176"/>
      <c r="W788" s="177" t="str">
        <f>IF(GP788=0," ",IF(GP788-V788=0," ",GP788-V788))</f>
        <v xml:space="preserve"> </v>
      </c>
      <c r="X788" s="178"/>
    </row>
    <row r="789" spans="3:24" x14ac:dyDescent="0.25">
      <c r="C789" s="168">
        <f>C788+1</f>
        <v>708</v>
      </c>
      <c r="D789" s="3" t="s">
        <v>752</v>
      </c>
      <c r="E789" s="7">
        <v>3</v>
      </c>
      <c r="F789" s="26" t="s">
        <v>807</v>
      </c>
      <c r="G789" s="30" t="str">
        <f>TEXT(E789,"0,0") &amp; F789</f>
        <v>3,0</v>
      </c>
      <c r="H789" s="2">
        <f>IF(M789&gt;0,1,0)</f>
        <v>0</v>
      </c>
      <c r="I789" s="2">
        <f>IF(F789="",E789,E789+0.1)</f>
        <v>3</v>
      </c>
      <c r="J789" s="19"/>
      <c r="K789" s="18" t="str">
        <f>IF(M789 &gt; 0, K788+1, "n/a")</f>
        <v>n/a</v>
      </c>
      <c r="L789" s="11" t="str">
        <f t="shared" si="9"/>
        <v xml:space="preserve"> </v>
      </c>
      <c r="M789" s="27">
        <f>U789</f>
        <v>0</v>
      </c>
      <c r="N789" s="13">
        <f>M789-X789</f>
        <v>0</v>
      </c>
      <c r="O789" s="14" t="str">
        <f>IF(SUMIF(T789:U789,"&lt;0")&lt;&gt;0,SUMIF(T789:U789,"&lt;0")*(-1)," ")</f>
        <v xml:space="preserve"> </v>
      </c>
      <c r="P789" s="15">
        <f>AB789+AD789+AF789+AH789+AJ789+AL789+AN789+AP789+AR789+AT789+AV789+AX789+AZ789+BB789+BD789+BF789+BH789+BJ789+BL789+BN789+BP789+BR789+BT789+BV789+BX789+BZ789+CB789+CD789+CF789+CH789+CJ789+CL789+CN789+CP789+CR789+CT789+CV789+CX789+CZ789+DB789+DD789+DF789+DH789+DJ789+DL789+DN789+DP789+DR789+DT789+DV789+DX789+DZ789+EB789+ED789+EF789+EH789+EJ789+EL789+EN789+EP789+ER789+ET789+EV789+EX789+EZ789+FB789+FD789+FF789+FH789+FJ789+FL789+FN789+FP789+FR789+FT789+FV789+FX789+FZ789+GB789+GD789+GF789</f>
        <v>0</v>
      </c>
      <c r="Q789" s="99">
        <f>P789-GO789</f>
        <v>0</v>
      </c>
      <c r="R789" s="102">
        <f>ROUNDUP(COUNTIF(T789:U789,"&gt; 0")/2,0)</f>
        <v>0</v>
      </c>
      <c r="S789" s="17" t="str">
        <f>IF(R789=0,"-",IF(R789-X789&gt;8,M789/(8+X789),M789/R789))</f>
        <v>-</v>
      </c>
      <c r="T789" s="102" t="str">
        <f>IFERROR(VLOOKUP(D789,'Ласт турнир'!A$2:C$129,2,FALSE),"")</f>
        <v/>
      </c>
      <c r="U789" s="14">
        <f>IFERROR(VLOOKUP(D789,'Ласт турнир'!A$2:C$129,3,FALSE),0)</f>
        <v>0</v>
      </c>
      <c r="V789" s="176"/>
      <c r="W789" s="177" t="str">
        <f>IF(GP789=0," ",IF(GP789-V789=0," ",GP789-V789))</f>
        <v xml:space="preserve"> </v>
      </c>
      <c r="X789" s="178"/>
    </row>
    <row r="790" spans="3:24" x14ac:dyDescent="0.25">
      <c r="C790" s="168">
        <f>C789+1</f>
        <v>709</v>
      </c>
      <c r="D790" s="3" t="s">
        <v>458</v>
      </c>
      <c r="E790" s="7">
        <v>3</v>
      </c>
      <c r="F790" s="26" t="s">
        <v>807</v>
      </c>
      <c r="G790" s="30" t="str">
        <f>TEXT(E790,"0,0") &amp; F790</f>
        <v>3,0</v>
      </c>
      <c r="H790" s="2">
        <f>IF(M790&gt;0,1,0)</f>
        <v>0</v>
      </c>
      <c r="I790" s="2">
        <f>IF(F790="",E790,E790+0.1)</f>
        <v>3</v>
      </c>
      <c r="J790" s="12"/>
      <c r="K790" s="18" t="str">
        <f>IF(M790 &gt; 0, K789+1, "n/a")</f>
        <v>n/a</v>
      </c>
      <c r="L790" s="11" t="str">
        <f t="shared" si="9"/>
        <v xml:space="preserve"> </v>
      </c>
      <c r="M790" s="27">
        <f>U790</f>
        <v>0</v>
      </c>
      <c r="N790" s="13">
        <f>M790-X790</f>
        <v>0</v>
      </c>
      <c r="O790" s="14" t="str">
        <f>IF(SUMIF(T790:U790,"&lt;0")&lt;&gt;0,SUMIF(T790:U790,"&lt;0")*(-1)," ")</f>
        <v xml:space="preserve"> </v>
      </c>
      <c r="P790" s="15">
        <f>AB790+AD790+AF790+AH790+AJ790+AL790+AN790+AP790+AR790+AT790+AV790+AX790+AZ790+BB790+BD790+BF790+BH790+BJ790+BL790+BN790+BP790+BR790+BT790+BV790+BX790+BZ790+CB790+CD790+CF790+CH790+CJ790+CL790+CN790+CP790+CR790+CT790+CV790+CX790+CZ790+DB790+DD790+DF790+DH790+DJ790+DL790+DN790+DP790+DR790+DT790+DV790+DX790+DZ790+EB790+ED790+EF790+EH790+EJ790+EL790+EN790+EP790+ER790+ET790+EV790+EX790+EZ790+FB790+FD790+FF790+FH790+FJ790+FL790+FN790+FP790+FR790+FT790+FV790+FX790+FZ790+GB790+GD790+GF790</f>
        <v>0</v>
      </c>
      <c r="Q790" s="99">
        <f>P790-GO790</f>
        <v>0</v>
      </c>
      <c r="R790" s="102">
        <f>ROUNDUP(COUNTIF(T790:U790,"&gt; 0")/2,0)</f>
        <v>0</v>
      </c>
      <c r="S790" s="17" t="str">
        <f>IF(R790=0,"-",IF(R790-X790&gt;8,M790/(8+X790),M790/R790))</f>
        <v>-</v>
      </c>
      <c r="T790" s="102" t="str">
        <f>IFERROR(VLOOKUP(D790,'Ласт турнир'!A$2:C$129,2,FALSE),"")</f>
        <v/>
      </c>
      <c r="U790" s="14">
        <f>IFERROR(VLOOKUP(D790,'Ласт турнир'!A$2:C$129,3,FALSE),0)</f>
        <v>0</v>
      </c>
      <c r="V790" s="176"/>
      <c r="W790" s="177" t="str">
        <f>IF(GP790=0," ",IF(GP790-V790=0," ",GP790-V790))</f>
        <v xml:space="preserve"> </v>
      </c>
      <c r="X790" s="178"/>
    </row>
    <row r="791" spans="3:24" x14ac:dyDescent="0.25">
      <c r="C791" s="168">
        <f>C790+1</f>
        <v>710</v>
      </c>
      <c r="D791" s="3" t="s">
        <v>500</v>
      </c>
      <c r="E791" s="7">
        <v>3</v>
      </c>
      <c r="F791" s="26" t="s">
        <v>807</v>
      </c>
      <c r="G791" s="30" t="str">
        <f>TEXT(E791,"0,0") &amp; F791</f>
        <v>3,0</v>
      </c>
      <c r="H791" s="2">
        <f>IF(M791&gt;0,1,0)</f>
        <v>0</v>
      </c>
      <c r="I791" s="2">
        <f>IF(F791="",E791,E791+0.1)</f>
        <v>3</v>
      </c>
      <c r="J791" s="12"/>
      <c r="K791" s="18" t="str">
        <f>IF(M791 &gt; 0, K790+1, "n/a")</f>
        <v>n/a</v>
      </c>
      <c r="L791" s="11" t="str">
        <f t="shared" si="9"/>
        <v xml:space="preserve"> </v>
      </c>
      <c r="M791" s="27">
        <f>U791</f>
        <v>0</v>
      </c>
      <c r="N791" s="13">
        <f>M791-X791</f>
        <v>0</v>
      </c>
      <c r="O791" s="14" t="str">
        <f>IF(SUMIF(T791:U791,"&lt;0")&lt;&gt;0,SUMIF(T791:U791,"&lt;0")*(-1)," ")</f>
        <v xml:space="preserve"> </v>
      </c>
      <c r="P791" s="15">
        <f>AB791+AD791+AF791+AH791+AJ791+AL791+AN791+AP791+AR791+AT791+AV791+AX791+AZ791+BB791+BD791+BF791+BH791+BJ791+BL791+BN791+BP791+BR791+BT791+BV791+BX791+BZ791+CB791+CD791+CF791+CH791+CJ791+CL791+CN791+CP791+CR791+CT791+CV791+CX791+CZ791+DB791+DD791+DF791+DH791+DJ791+DL791+DN791+DP791+DR791+DT791+DV791+DX791+DZ791+EB791+ED791+EF791+EH791+EJ791+EL791+EN791+EP791+ER791+ET791+EV791+EX791+EZ791+FB791+FD791+FF791+FH791+FJ791+FL791+FN791+FP791+FR791+FT791+FV791+FX791+FZ791+GB791+GD791+GF791</f>
        <v>0</v>
      </c>
      <c r="Q791" s="99">
        <f>P791-GO791</f>
        <v>0</v>
      </c>
      <c r="R791" s="102">
        <f>ROUNDUP(COUNTIF(T791:U791,"&gt; 0")/2,0)</f>
        <v>0</v>
      </c>
      <c r="S791" s="17" t="str">
        <f>IF(R791=0,"-",IF(R791-X791&gt;8,M791/(8+X791),M791/R791))</f>
        <v>-</v>
      </c>
      <c r="T791" s="102" t="str">
        <f>IFERROR(VLOOKUP(D791,'Ласт турнир'!A$2:C$129,2,FALSE),"")</f>
        <v/>
      </c>
      <c r="U791" s="14">
        <f>IFERROR(VLOOKUP(D791,'Ласт турнир'!A$2:C$129,3,FALSE),0)</f>
        <v>0</v>
      </c>
      <c r="V791" s="176"/>
      <c r="W791" s="177" t="str">
        <f>IF(GP791=0," ",IF(GP791-V791=0," ",GP791-V791))</f>
        <v xml:space="preserve"> </v>
      </c>
      <c r="X791" s="178"/>
    </row>
    <row r="792" spans="3:24" x14ac:dyDescent="0.25">
      <c r="C792" s="168">
        <f>C791+1</f>
        <v>711</v>
      </c>
      <c r="D792" s="3" t="s">
        <v>753</v>
      </c>
      <c r="E792" s="7">
        <v>3</v>
      </c>
      <c r="F792" s="26" t="s">
        <v>807</v>
      </c>
      <c r="G792" s="30" t="str">
        <f>TEXT(E792,"0,0") &amp; F792</f>
        <v>3,0</v>
      </c>
      <c r="H792" s="2">
        <f>IF(M792&gt;0,1,0)</f>
        <v>0</v>
      </c>
      <c r="I792" s="2">
        <f>IF(F792="",E792,E792+0.1)</f>
        <v>3</v>
      </c>
      <c r="J792" s="19"/>
      <c r="K792" s="18" t="str">
        <f>IF(M792 &gt; 0, K791+1, "n/a")</f>
        <v>n/a</v>
      </c>
      <c r="L792" s="11" t="str">
        <f t="shared" si="9"/>
        <v xml:space="preserve"> </v>
      </c>
      <c r="M792" s="27">
        <f>U792</f>
        <v>0</v>
      </c>
      <c r="N792" s="13">
        <f>M792-X792</f>
        <v>0</v>
      </c>
      <c r="O792" s="14" t="str">
        <f>IF(SUMIF(T792:U792,"&lt;0")&lt;&gt;0,SUMIF(T792:U792,"&lt;0")*(-1)," ")</f>
        <v xml:space="preserve"> </v>
      </c>
      <c r="P792" s="15">
        <f>AB792+AD792+AF792+AH792+AJ792+AL792+AN792+AP792+AR792+AT792+AV792+AX792+AZ792+BB792+BD792+BF792+BH792+BJ792+BL792+BN792+BP792+BR792+BT792+BV792+BX792+BZ792+CB792+CD792+CF792+CH792+CJ792+CL792+CN792+CP792+CR792+CT792+CV792+CX792+CZ792+DB792+DD792+DF792+DH792+DJ792+DL792+DN792+DP792+DR792+DT792+DV792+DX792+DZ792+EB792+ED792+EF792+EH792+EJ792+EL792+EN792+EP792+ER792+ET792+EV792+EX792+EZ792+FB792+FD792+FF792+FH792+FJ792+FL792+FN792+FP792+FR792+FT792+FV792+FX792+FZ792+GB792+GD792+GF792</f>
        <v>0</v>
      </c>
      <c r="Q792" s="99">
        <f>P792-GO792</f>
        <v>0</v>
      </c>
      <c r="R792" s="102">
        <f>ROUNDUP(COUNTIF(T792:U792,"&gt; 0")/2,0)</f>
        <v>0</v>
      </c>
      <c r="S792" s="17" t="str">
        <f>IF(R792=0,"-",IF(R792-X792&gt;8,M792/(8+X792),M792/R792))</f>
        <v>-</v>
      </c>
      <c r="T792" s="102" t="str">
        <f>IFERROR(VLOOKUP(D792,'Ласт турнир'!A$2:C$129,2,FALSE),"")</f>
        <v/>
      </c>
      <c r="U792" s="14">
        <f>IFERROR(VLOOKUP(D792,'Ласт турнир'!A$2:C$129,3,FALSE),0)</f>
        <v>0</v>
      </c>
      <c r="V792" s="176"/>
      <c r="W792" s="177" t="str">
        <f>IF(GP792=0," ",IF(GP792-V792=0," ",GP792-V792))</f>
        <v xml:space="preserve"> </v>
      </c>
      <c r="X792" s="178"/>
    </row>
    <row r="793" spans="3:24" x14ac:dyDescent="0.25">
      <c r="C793" s="168">
        <f>C792+1</f>
        <v>712</v>
      </c>
      <c r="D793" s="3" t="s">
        <v>754</v>
      </c>
      <c r="E793" s="7">
        <v>3</v>
      </c>
      <c r="F793" s="26" t="s">
        <v>807</v>
      </c>
      <c r="G793" s="30" t="str">
        <f>TEXT(E793,"0,0") &amp; F793</f>
        <v>3,0</v>
      </c>
      <c r="H793" s="2">
        <f>IF(M793&gt;0,1,0)</f>
        <v>0</v>
      </c>
      <c r="I793" s="2">
        <f>IF(F793="",E793,E793+0.1)</f>
        <v>3</v>
      </c>
      <c r="J793" s="19"/>
      <c r="K793" s="18" t="str">
        <f>IF(M793 &gt; 0, K792+1, "n/a")</f>
        <v>n/a</v>
      </c>
      <c r="L793" s="11" t="str">
        <f t="shared" si="9"/>
        <v xml:space="preserve"> </v>
      </c>
      <c r="M793" s="27">
        <f>U793</f>
        <v>0</v>
      </c>
      <c r="N793" s="13">
        <f>M793-X793</f>
        <v>0</v>
      </c>
      <c r="O793" s="14" t="str">
        <f>IF(SUMIF(T793:U793,"&lt;0")&lt;&gt;0,SUMIF(T793:U793,"&lt;0")*(-1)," ")</f>
        <v xml:space="preserve"> </v>
      </c>
      <c r="P793" s="15">
        <f>AB793+AD793+AF793+AH793+AJ793+AL793+AN793+AP793+AR793+AT793+AV793+AX793+AZ793+BB793+BD793+BF793+BH793+BJ793+BL793+BN793+BP793+BR793+BT793+BV793+BX793+BZ793+CB793+CD793+CF793+CH793+CJ793+CL793+CN793+CP793+CR793+CT793+CV793+CX793+CZ793+DB793+DD793+DF793+DH793+DJ793+DL793+DN793+DP793+DR793+DT793+DV793+DX793+DZ793+EB793+ED793+EF793+EH793+EJ793+EL793+EN793+EP793+ER793+ET793+EV793+EX793+EZ793+FB793+FD793+FF793+FH793+FJ793+FL793+FN793+FP793+FR793+FT793+FV793+FX793+FZ793+GB793+GD793+GF793</f>
        <v>0</v>
      </c>
      <c r="Q793" s="99">
        <f>P793-GO793</f>
        <v>0</v>
      </c>
      <c r="R793" s="102">
        <f>ROUNDUP(COUNTIF(T793:U793,"&gt; 0")/2,0)</f>
        <v>0</v>
      </c>
      <c r="S793" s="17" t="str">
        <f>IF(R793=0,"-",IF(R793-X793&gt;8,M793/(8+X793),M793/R793))</f>
        <v>-</v>
      </c>
      <c r="T793" s="102" t="str">
        <f>IFERROR(VLOOKUP(D793,'Ласт турнир'!A$2:C$129,2,FALSE),"")</f>
        <v/>
      </c>
      <c r="U793" s="14">
        <f>IFERROR(VLOOKUP(D793,'Ласт турнир'!A$2:C$129,3,FALSE),0)</f>
        <v>0</v>
      </c>
      <c r="V793" s="176"/>
      <c r="W793" s="177" t="str">
        <f>IF(GP793=0," ",IF(GP793-V793=0," ",GP793-V793))</f>
        <v xml:space="preserve"> </v>
      </c>
      <c r="X793" s="178"/>
    </row>
    <row r="794" spans="3:24" x14ac:dyDescent="0.25">
      <c r="C794" s="168">
        <f>C793+1</f>
        <v>713</v>
      </c>
      <c r="D794" s="3" t="s">
        <v>443</v>
      </c>
      <c r="E794" s="7">
        <v>3</v>
      </c>
      <c r="F794" s="26" t="s">
        <v>807</v>
      </c>
      <c r="G794" s="30" t="str">
        <f>TEXT(E794,"0,0") &amp; F794</f>
        <v>3,0</v>
      </c>
      <c r="H794" s="2">
        <f>IF(M794&gt;0,1,0)</f>
        <v>0</v>
      </c>
      <c r="I794" s="2">
        <f>IF(F794="",E794,E794+0.1)</f>
        <v>3</v>
      </c>
      <c r="J794" s="19"/>
      <c r="K794" s="18" t="str">
        <f>IF(M794 &gt; 0, K793+1, "n/a")</f>
        <v>n/a</v>
      </c>
      <c r="L794" s="11" t="str">
        <f t="shared" si="9"/>
        <v xml:space="preserve"> </v>
      </c>
      <c r="M794" s="27">
        <f>U794</f>
        <v>0</v>
      </c>
      <c r="N794" s="13">
        <f>M794-X794</f>
        <v>0</v>
      </c>
      <c r="O794" s="14" t="str">
        <f>IF(SUMIF(T794:U794,"&lt;0")&lt;&gt;0,SUMIF(T794:U794,"&lt;0")*(-1)," ")</f>
        <v xml:space="preserve"> </v>
      </c>
      <c r="P794" s="15">
        <f>AB794+AD794+AF794+AH794+AJ794+AL794+AN794+AP794+AR794+AT794+AV794+AX794+AZ794+BB794+BD794+BF794+BH794+BJ794+BL794+BN794+BP794+BR794+BT794+BV794+BX794+BZ794+CB794+CD794+CF794+CH794+CJ794+CL794+CN794+CP794+CR794+CT794+CV794+CX794+CZ794+DB794+DD794+DF794+DH794+DJ794+DL794+DN794+DP794+DR794+DT794+DV794+DX794+DZ794+EB794+ED794+EF794+EH794+EJ794+EL794+EN794+EP794+ER794+ET794+EV794+EX794+EZ794+FB794+FD794+FF794+FH794+FJ794+FL794+FN794+FP794+FR794+FT794+FV794+FX794+FZ794+GB794+GD794+GF794</f>
        <v>0</v>
      </c>
      <c r="Q794" s="99">
        <f>P794-GO794</f>
        <v>0</v>
      </c>
      <c r="R794" s="102">
        <f>ROUNDUP(COUNTIF(T794:U794,"&gt; 0")/2,0)</f>
        <v>0</v>
      </c>
      <c r="S794" s="17" t="str">
        <f>IF(R794=0,"-",IF(R794-X794&gt;8,M794/(8+X794),M794/R794))</f>
        <v>-</v>
      </c>
      <c r="T794" s="102" t="str">
        <f>IFERROR(VLOOKUP(D794,'Ласт турнир'!A$2:C$129,2,FALSE),"")</f>
        <v/>
      </c>
      <c r="U794" s="14">
        <f>IFERROR(VLOOKUP(D794,'Ласт турнир'!A$2:C$129,3,FALSE),0)</f>
        <v>0</v>
      </c>
      <c r="V794" s="176"/>
      <c r="W794" s="177" t="str">
        <f>IF(GP794=0," ",IF(GP794-V794=0," ",GP794-V794))</f>
        <v xml:space="preserve"> </v>
      </c>
      <c r="X794" s="178"/>
    </row>
    <row r="795" spans="3:24" x14ac:dyDescent="0.25">
      <c r="C795" s="168">
        <f>C794+1</f>
        <v>714</v>
      </c>
      <c r="D795" s="3" t="s">
        <v>416</v>
      </c>
      <c r="E795" s="7">
        <v>3</v>
      </c>
      <c r="F795" s="26" t="s">
        <v>807</v>
      </c>
      <c r="G795" s="30" t="str">
        <f>TEXT(E795,"0,0") &amp; F795</f>
        <v>3,0</v>
      </c>
      <c r="H795" s="2">
        <f>IF(M795&gt;0,1,0)</f>
        <v>0</v>
      </c>
      <c r="I795" s="2">
        <f>IF(F795="",E795,E795+0.1)</f>
        <v>3</v>
      </c>
      <c r="J795" s="19"/>
      <c r="K795" s="18" t="str">
        <f>IF(M795 &gt; 0, K794+1, "n/a")</f>
        <v>n/a</v>
      </c>
      <c r="L795" s="11" t="str">
        <f t="shared" si="9"/>
        <v xml:space="preserve"> </v>
      </c>
      <c r="M795" s="27">
        <f>U795</f>
        <v>0</v>
      </c>
      <c r="N795" s="13">
        <f>M795-X795</f>
        <v>0</v>
      </c>
      <c r="O795" s="14" t="str">
        <f>IF(SUMIF(T795:U795,"&lt;0")&lt;&gt;0,SUMIF(T795:U795,"&lt;0")*(-1)," ")</f>
        <v xml:space="preserve"> </v>
      </c>
      <c r="P795" s="15">
        <f>AB795+AD795+AF795+AH795+AJ795+AL795+AN795+AP795+AR795+AT795+AV795+AX795+AZ795+BB795+BD795+BF795+BH795+BJ795+BL795+BN795+BP795+BR795+BT795+BV795+BX795+BZ795+CB795+CD795+CF795+CH795+CJ795+CL795+CN795+CP795+CR795+CT795+CV795+CX795+CZ795+DB795+DD795+DF795+DH795+DJ795+DL795+DN795+DP795+DR795+DT795+DV795+DX795+DZ795+EB795+ED795+EF795+EH795+EJ795+EL795+EN795+EP795+ER795+ET795+EV795+EX795+EZ795+FB795+FD795+FF795+FH795+FJ795+FL795+FN795+FP795+FR795+FT795+FV795+FX795+FZ795+GB795+GD795+GF795</f>
        <v>0</v>
      </c>
      <c r="Q795" s="99">
        <f>P795-GO795</f>
        <v>0</v>
      </c>
      <c r="R795" s="102">
        <f>ROUNDUP(COUNTIF(T795:U795,"&gt; 0")/2,0)</f>
        <v>0</v>
      </c>
      <c r="S795" s="17" t="str">
        <f>IF(R795=0,"-",IF(R795-X795&gt;8,M795/(8+X795),M795/R795))</f>
        <v>-</v>
      </c>
      <c r="T795" s="102" t="str">
        <f>IFERROR(VLOOKUP(D795,'Ласт турнир'!A$2:C$129,2,FALSE),"")</f>
        <v/>
      </c>
      <c r="U795" s="14">
        <f>IFERROR(VLOOKUP(D795,'Ласт турнир'!A$2:C$129,3,FALSE),0)</f>
        <v>0</v>
      </c>
      <c r="V795" s="176"/>
      <c r="W795" s="177" t="str">
        <f>IF(GP795=0," ",IF(GP795-V795=0," ",GP795-V795))</f>
        <v xml:space="preserve"> </v>
      </c>
      <c r="X795" s="178"/>
    </row>
    <row r="796" spans="3:24" x14ac:dyDescent="0.25">
      <c r="C796" s="168">
        <f>C795+1</f>
        <v>715</v>
      </c>
      <c r="D796" s="3" t="s">
        <v>755</v>
      </c>
      <c r="E796" s="7">
        <v>3</v>
      </c>
      <c r="F796" s="26" t="s">
        <v>807</v>
      </c>
      <c r="G796" s="30" t="str">
        <f>TEXT(E796,"0,0") &amp; F796</f>
        <v>3,0</v>
      </c>
      <c r="H796" s="2">
        <f>IF(M796&gt;0,1,0)</f>
        <v>0</v>
      </c>
      <c r="I796" s="2">
        <f>IF(F796="",E796,E796+0.1)</f>
        <v>3</v>
      </c>
      <c r="J796" s="19"/>
      <c r="K796" s="18" t="str">
        <f>IF(M796 &gt; 0, K795+1, "n/a")</f>
        <v>n/a</v>
      </c>
      <c r="L796" s="11" t="str">
        <f t="shared" si="9"/>
        <v xml:space="preserve"> </v>
      </c>
      <c r="M796" s="27">
        <f>U796</f>
        <v>0</v>
      </c>
      <c r="N796" s="13">
        <f>M796-X796</f>
        <v>0</v>
      </c>
      <c r="O796" s="14" t="str">
        <f>IF(SUMIF(T796:U796,"&lt;0")&lt;&gt;0,SUMIF(T796:U796,"&lt;0")*(-1)," ")</f>
        <v xml:space="preserve"> </v>
      </c>
      <c r="P796" s="15">
        <f>AB796+AD796+AF796+AH796+AJ796+AL796+AN796+AP796+AR796+AT796+AV796+AX796+AZ796+BB796+BD796+BF796+BH796+BJ796+BL796+BN796+BP796+BR796+BT796+BV796+BX796+BZ796+CB796+CD796+CF796+CH796+CJ796+CL796+CN796+CP796+CR796+CT796+CV796+CX796+CZ796+DB796+DD796+DF796+DH796+DJ796+DL796+DN796+DP796+DR796+DT796+DV796+DX796+DZ796+EB796+ED796+EF796+EH796+EJ796+EL796+EN796+EP796+ER796+ET796+EV796+EX796+EZ796+FB796+FD796+FF796+FH796+FJ796+FL796+FN796+FP796+FR796+FT796+FV796+FX796+FZ796+GB796+GD796+GF796</f>
        <v>0</v>
      </c>
      <c r="Q796" s="99">
        <f>P796-GO796</f>
        <v>0</v>
      </c>
      <c r="R796" s="102">
        <f>ROUNDUP(COUNTIF(T796:U796,"&gt; 0")/2,0)</f>
        <v>0</v>
      </c>
      <c r="S796" s="17" t="str">
        <f>IF(R796=0,"-",IF(R796-X796&gt;8,M796/(8+X796),M796/R796))</f>
        <v>-</v>
      </c>
      <c r="T796" s="102" t="str">
        <f>IFERROR(VLOOKUP(D796,'Ласт турнир'!A$2:C$129,2,FALSE),"")</f>
        <v/>
      </c>
      <c r="U796" s="14">
        <f>IFERROR(VLOOKUP(D796,'Ласт турнир'!A$2:C$129,3,FALSE),0)</f>
        <v>0</v>
      </c>
      <c r="V796" s="176"/>
      <c r="W796" s="177" t="str">
        <f>IF(GP796=0," ",IF(GP796-V796=0," ",GP796-V796))</f>
        <v xml:space="preserve"> </v>
      </c>
      <c r="X796" s="178"/>
    </row>
    <row r="797" spans="3:24" x14ac:dyDescent="0.25">
      <c r="C797" s="168">
        <f>C796+1</f>
        <v>716</v>
      </c>
      <c r="D797" s="3" t="s">
        <v>348</v>
      </c>
      <c r="E797" s="7">
        <v>3</v>
      </c>
      <c r="F797" s="26" t="s">
        <v>807</v>
      </c>
      <c r="G797" s="30" t="str">
        <f>TEXT(E797,"0,0") &amp; F797</f>
        <v>3,0</v>
      </c>
      <c r="H797" s="2">
        <f>IF(M797&gt;0,1,0)</f>
        <v>0</v>
      </c>
      <c r="I797" s="2">
        <f>IF(F797="",E797,E797+0.1)</f>
        <v>3</v>
      </c>
      <c r="J797" s="19"/>
      <c r="K797" s="18" t="str">
        <f>IF(M797 &gt; 0, K796+1, "n/a")</f>
        <v>n/a</v>
      </c>
      <c r="L797" s="11" t="str">
        <f t="shared" si="9"/>
        <v xml:space="preserve"> </v>
      </c>
      <c r="M797" s="27">
        <f>U797</f>
        <v>0</v>
      </c>
      <c r="N797" s="13">
        <f>M797-X797</f>
        <v>0</v>
      </c>
      <c r="O797" s="14" t="str">
        <f>IF(SUMIF(T797:U797,"&lt;0")&lt;&gt;0,SUMIF(T797:U797,"&lt;0")*(-1)," ")</f>
        <v xml:space="preserve"> </v>
      </c>
      <c r="P797" s="15">
        <f>AB797+AD797+AF797+AH797+AJ797+AL797+AN797+AP797+AR797+AT797+AV797+AX797+AZ797+BB797+BD797+BF797+BH797+BJ797+BL797+BN797+BP797+BR797+BT797+BV797+BX797+BZ797+CB797+CD797+CF797+CH797+CJ797+CL797+CN797+CP797+CR797+CT797+CV797+CX797+CZ797+DB797+DD797+DF797+DH797+DJ797+DL797+DN797+DP797+DR797+DT797+DV797+DX797+DZ797+EB797+ED797+EF797+EH797+EJ797+EL797+EN797+EP797+ER797+ET797+EV797+EX797+EZ797+FB797+FD797+FF797+FH797+FJ797+FL797+FN797+FP797+FR797+FT797+FV797+FX797+FZ797+GB797+GD797+GF797</f>
        <v>0</v>
      </c>
      <c r="Q797" s="99">
        <f>P797-GO797</f>
        <v>0</v>
      </c>
      <c r="R797" s="102">
        <f>ROUNDUP(COUNTIF(T797:U797,"&gt; 0")/2,0)</f>
        <v>0</v>
      </c>
      <c r="S797" s="17" t="str">
        <f>IF(R797=0,"-",IF(R797-X797&gt;8,M797/(8+X797),M797/R797))</f>
        <v>-</v>
      </c>
      <c r="T797" s="102" t="str">
        <f>IFERROR(VLOOKUP(D797,'Ласт турнир'!A$2:C$129,2,FALSE),"")</f>
        <v/>
      </c>
      <c r="U797" s="14">
        <f>IFERROR(VLOOKUP(D797,'Ласт турнир'!A$2:C$129,3,FALSE),0)</f>
        <v>0</v>
      </c>
      <c r="V797" s="176"/>
      <c r="W797" s="177" t="str">
        <f>IF(GP797=0," ",IF(GP797-V797=0," ",GP797-V797))</f>
        <v xml:space="preserve"> </v>
      </c>
      <c r="X797" s="178"/>
    </row>
    <row r="798" spans="3:24" x14ac:dyDescent="0.25">
      <c r="C798" s="168">
        <f>C797+1</f>
        <v>717</v>
      </c>
      <c r="D798" s="3" t="s">
        <v>756</v>
      </c>
      <c r="E798" s="7">
        <v>3</v>
      </c>
      <c r="F798" s="26" t="s">
        <v>807</v>
      </c>
      <c r="G798" s="30" t="str">
        <f>TEXT(E798,"0,0") &amp; F798</f>
        <v>3,0</v>
      </c>
      <c r="H798" s="2">
        <f>IF(M798&gt;0,1,0)</f>
        <v>0</v>
      </c>
      <c r="I798" s="2">
        <f>IF(F798="",E798,E798+0.1)</f>
        <v>3</v>
      </c>
      <c r="J798" s="19"/>
      <c r="K798" s="18" t="str">
        <f>IF(M798 &gt; 0, K797+1, "n/a")</f>
        <v>n/a</v>
      </c>
      <c r="L798" s="11" t="str">
        <f t="shared" si="9"/>
        <v xml:space="preserve"> </v>
      </c>
      <c r="M798" s="27">
        <f>U798</f>
        <v>0</v>
      </c>
      <c r="N798" s="13">
        <f>M798-X798</f>
        <v>0</v>
      </c>
      <c r="O798" s="14" t="str">
        <f>IF(SUMIF(T798:U798,"&lt;0")&lt;&gt;0,SUMIF(T798:U798,"&lt;0")*(-1)," ")</f>
        <v xml:space="preserve"> </v>
      </c>
      <c r="P798" s="15">
        <f>AB798+AD798+AF798+AH798+AJ798+AL798+AN798+AP798+AR798+AT798+AV798+AX798+AZ798+BB798+BD798+BF798+BH798+BJ798+BL798+BN798+BP798+BR798+BT798+BV798+BX798+BZ798+CB798+CD798+CF798+CH798+CJ798+CL798+CN798+CP798+CR798+CT798+CV798+CX798+CZ798+DB798+DD798+DF798+DH798+DJ798+DL798+DN798+DP798+DR798+DT798+DV798+DX798+DZ798+EB798+ED798+EF798+EH798+EJ798+EL798+EN798+EP798+ER798+ET798+EV798+EX798+EZ798+FB798+FD798+FF798+FH798+FJ798+FL798+FN798+FP798+FR798+FT798+FV798+FX798+FZ798+GB798+GD798+GF798</f>
        <v>0</v>
      </c>
      <c r="Q798" s="99">
        <f>P798-GO798</f>
        <v>0</v>
      </c>
      <c r="R798" s="102">
        <f>ROUNDUP(COUNTIF(T798:U798,"&gt; 0")/2,0)</f>
        <v>0</v>
      </c>
      <c r="S798" s="17" t="str">
        <f>IF(R798=0,"-",IF(R798-X798&gt;8,M798/(8+X798),M798/R798))</f>
        <v>-</v>
      </c>
      <c r="T798" s="102" t="str">
        <f>IFERROR(VLOOKUP(D798,'Ласт турнир'!A$2:C$129,2,FALSE),"")</f>
        <v/>
      </c>
      <c r="U798" s="14">
        <f>IFERROR(VLOOKUP(D798,'Ласт турнир'!A$2:C$129,3,FALSE),0)</f>
        <v>0</v>
      </c>
      <c r="V798" s="176"/>
      <c r="W798" s="177" t="str">
        <f>IF(GP798=0," ",IF(GP798-V798=0," ",GP798-V798))</f>
        <v xml:space="preserve"> </v>
      </c>
      <c r="X798" s="178"/>
    </row>
    <row r="799" spans="3:24" x14ac:dyDescent="0.25">
      <c r="C799" s="168">
        <f>C798+1</f>
        <v>718</v>
      </c>
      <c r="D799" s="3" t="s">
        <v>757</v>
      </c>
      <c r="E799" s="7">
        <v>3</v>
      </c>
      <c r="F799" s="26" t="s">
        <v>807</v>
      </c>
      <c r="G799" s="30" t="str">
        <f>TEXT(E799,"0,0") &amp; F799</f>
        <v>3,0</v>
      </c>
      <c r="H799" s="2">
        <f>IF(M799&gt;0,1,0)</f>
        <v>0</v>
      </c>
      <c r="I799" s="2">
        <f>IF(F799="",E799,E799+0.1)</f>
        <v>3</v>
      </c>
      <c r="J799" s="19"/>
      <c r="K799" s="18" t="str">
        <f>IF(M799 &gt; 0, K798+1, "n/a")</f>
        <v>n/a</v>
      </c>
      <c r="L799" s="11" t="str">
        <f t="shared" si="9"/>
        <v xml:space="preserve"> </v>
      </c>
      <c r="M799" s="27">
        <f>U799</f>
        <v>0</v>
      </c>
      <c r="N799" s="13">
        <f>M799-X799</f>
        <v>0</v>
      </c>
      <c r="O799" s="14" t="str">
        <f>IF(SUMIF(T799:U799,"&lt;0")&lt;&gt;0,SUMIF(T799:U799,"&lt;0")*(-1)," ")</f>
        <v xml:space="preserve"> </v>
      </c>
      <c r="P799" s="15">
        <f>AB799+AD799+AF799+AH799+AJ799+AL799+AN799+AP799+AR799+AT799+AV799+AX799+AZ799+BB799+BD799+BF799+BH799+BJ799+BL799+BN799+BP799+BR799+BT799+BV799+BX799+BZ799+CB799+CD799+CF799+CH799+CJ799+CL799+CN799+CP799+CR799+CT799+CV799+CX799+CZ799+DB799+DD799+DF799+DH799+DJ799+DL799+DN799+DP799+DR799+DT799+DV799+DX799+DZ799+EB799+ED799+EF799+EH799+EJ799+EL799+EN799+EP799+ER799+ET799+EV799+EX799+EZ799+FB799+FD799+FF799+FH799+FJ799+FL799+FN799+FP799+FR799+FT799+FV799+FX799+FZ799+GB799+GD799+GF799</f>
        <v>0</v>
      </c>
      <c r="Q799" s="99">
        <f>P799-GO799</f>
        <v>0</v>
      </c>
      <c r="R799" s="102">
        <f>ROUNDUP(COUNTIF(T799:U799,"&gt; 0")/2,0)</f>
        <v>0</v>
      </c>
      <c r="S799" s="17" t="str">
        <f>IF(R799=0,"-",IF(R799-X799&gt;8,M799/(8+X799),M799/R799))</f>
        <v>-</v>
      </c>
      <c r="T799" s="102" t="str">
        <f>IFERROR(VLOOKUP(D799,'Ласт турнир'!A$2:C$129,2,FALSE),"")</f>
        <v/>
      </c>
      <c r="U799" s="14">
        <f>IFERROR(VLOOKUP(D799,'Ласт турнир'!A$2:C$129,3,FALSE),0)</f>
        <v>0</v>
      </c>
      <c r="V799" s="176"/>
      <c r="W799" s="177" t="str">
        <f>IF(GP799=0," ",IF(GP799-V799=0," ",GP799-V799))</f>
        <v xml:space="preserve"> </v>
      </c>
      <c r="X799" s="178"/>
    </row>
    <row r="800" spans="3:24" x14ac:dyDescent="0.25">
      <c r="C800" s="168">
        <f>C799+1</f>
        <v>719</v>
      </c>
      <c r="D800" s="3" t="s">
        <v>758</v>
      </c>
      <c r="E800" s="7">
        <v>3</v>
      </c>
      <c r="F800" s="26" t="s">
        <v>807</v>
      </c>
      <c r="G800" s="30" t="str">
        <f>TEXT(E800,"0,0") &amp; F800</f>
        <v>3,0</v>
      </c>
      <c r="H800" s="2">
        <f>IF(M800&gt;0,1,0)</f>
        <v>0</v>
      </c>
      <c r="I800" s="2">
        <f>IF(F800="",E800,E800+0.1)</f>
        <v>3</v>
      </c>
      <c r="J800" s="19"/>
      <c r="K800" s="18" t="str">
        <f>IF(M800 &gt; 0, K799+1, "n/a")</f>
        <v>n/a</v>
      </c>
      <c r="L800" s="11" t="str">
        <f t="shared" si="9"/>
        <v xml:space="preserve"> </v>
      </c>
      <c r="M800" s="27">
        <f>U800</f>
        <v>0</v>
      </c>
      <c r="N800" s="13">
        <f>M800-X800</f>
        <v>0</v>
      </c>
      <c r="O800" s="14" t="str">
        <f>IF(SUMIF(T800:U800,"&lt;0")&lt;&gt;0,SUMIF(T800:U800,"&lt;0")*(-1)," ")</f>
        <v xml:space="preserve"> </v>
      </c>
      <c r="P800" s="15">
        <f>AB800+AD800+AF800+AH800+AJ800+AL800+AN800+AP800+AR800+AT800+AV800+AX800+AZ800+BB800+BD800+BF800+BH800+BJ800+BL800+BN800+BP800+BR800+BT800+BV800+BX800+BZ800+CB800+CD800+CF800+CH800+CJ800+CL800+CN800+CP800+CR800+CT800+CV800+CX800+CZ800+DB800+DD800+DF800+DH800+DJ800+DL800+DN800+DP800+DR800+DT800+DV800+DX800+DZ800+EB800+ED800+EF800+EH800+EJ800+EL800+EN800+EP800+ER800+ET800+EV800+EX800+EZ800+FB800+FD800+FF800+FH800+FJ800+FL800+FN800+FP800+FR800+FT800+FV800+FX800+FZ800+GB800+GD800+GF800</f>
        <v>0</v>
      </c>
      <c r="Q800" s="99">
        <f>P800-GO800</f>
        <v>0</v>
      </c>
      <c r="R800" s="102">
        <f>ROUNDUP(COUNTIF(T800:U800,"&gt; 0")/2,0)</f>
        <v>0</v>
      </c>
      <c r="S800" s="17" t="str">
        <f>IF(R800=0,"-",IF(R800-X800&gt;8,M800/(8+X800),M800/R800))</f>
        <v>-</v>
      </c>
      <c r="T800" s="102" t="str">
        <f>IFERROR(VLOOKUP(D800,'Ласт турнир'!A$2:C$129,2,FALSE),"")</f>
        <v/>
      </c>
      <c r="U800" s="14">
        <f>IFERROR(VLOOKUP(D800,'Ласт турнир'!A$2:C$129,3,FALSE),0)</f>
        <v>0</v>
      </c>
      <c r="V800" s="176"/>
      <c r="W800" s="177" t="str">
        <f>IF(GP800=0," ",IF(GP800-V800=0," ",GP800-V800))</f>
        <v xml:space="preserve"> </v>
      </c>
      <c r="X800" s="178"/>
    </row>
    <row r="801" spans="1:24" ht="15.75" thickBot="1" x14ac:dyDescent="0.3">
      <c r="C801" s="168">
        <f>C800+1</f>
        <v>720</v>
      </c>
      <c r="D801" s="32" t="s">
        <v>347</v>
      </c>
      <c r="E801" s="33">
        <v>3</v>
      </c>
      <c r="F801" s="34" t="s">
        <v>807</v>
      </c>
      <c r="G801" s="35" t="str">
        <f>TEXT(E801,"0,0") &amp; F801</f>
        <v>3,0</v>
      </c>
      <c r="H801" s="2">
        <f>IF(M801&gt;0,1,0)</f>
        <v>0</v>
      </c>
      <c r="I801" s="2">
        <f>IF(F801="",E801,E801+0.1)</f>
        <v>3</v>
      </c>
      <c r="J801" s="36"/>
      <c r="K801" s="18" t="str">
        <f>IF(M801 &gt; 0, K800+1, "n/a")</f>
        <v>n/a</v>
      </c>
      <c r="L801" s="11" t="str">
        <f t="shared" si="9"/>
        <v xml:space="preserve"> </v>
      </c>
      <c r="M801" s="27">
        <f>U801</f>
        <v>0</v>
      </c>
      <c r="N801" s="13">
        <f>M801-X801</f>
        <v>0</v>
      </c>
      <c r="O801" s="14" t="str">
        <f>IF(SUMIF(T801:U801,"&lt;0")&lt;&gt;0,SUMIF(T801:U801,"&lt;0")*(-1)," ")</f>
        <v xml:space="preserve"> </v>
      </c>
      <c r="P801" s="15">
        <f>AB801+AD801+AF801+AH801+AJ801+AL801+AN801+AP801+AR801+AT801+AV801+AX801+AZ801+BB801+BD801+BF801+BH801+BJ801+BL801+BN801+BP801+BR801+BT801+BV801+BX801+BZ801+CB801+CD801+CF801+CH801+CJ801+CL801+CN801+CP801+CR801+CT801+CV801+CX801+CZ801+DB801+DD801+DF801+DH801+DJ801+DL801+DN801+DP801+DR801+DT801+DV801+DX801+DZ801+EB801+ED801+EF801+EH801+EJ801+EL801+EN801+EP801+ER801+ET801+EV801+EX801+EZ801+FB801+FD801+FF801+FH801+FJ801+FL801+FN801+FP801+FR801+FT801+FV801+FX801+FZ801+GB801+GD801+GF801</f>
        <v>0</v>
      </c>
      <c r="Q801" s="99">
        <f>P801-GO801</f>
        <v>0</v>
      </c>
      <c r="R801" s="102">
        <f>ROUNDUP(COUNTIF(T801:U801,"&gt; 0")/2,0)</f>
        <v>0</v>
      </c>
      <c r="S801" s="17" t="str">
        <f>IF(R801=0,"-",IF(R801-X801&gt;8,M801/(8+X801),M801/R801))</f>
        <v>-</v>
      </c>
      <c r="T801" s="102" t="str">
        <f>IFERROR(VLOOKUP(D801,'Ласт турнир'!A$2:C$129,2,FALSE),"")</f>
        <v/>
      </c>
      <c r="U801" s="14">
        <f>IFERROR(VLOOKUP(D801,'Ласт турнир'!A$2:C$129,3,FALSE),0)</f>
        <v>0</v>
      </c>
      <c r="V801" s="176"/>
      <c r="W801" s="179" t="str">
        <f>IF(GP801=0," ",IF(GP801-V801=0," ",GP801-V801))</f>
        <v xml:space="preserve"> </v>
      </c>
      <c r="X801" s="180"/>
    </row>
    <row r="802" spans="1:24" hidden="1" x14ac:dyDescent="0.25">
      <c r="C802" s="168">
        <f>C801+1</f>
        <v>721</v>
      </c>
      <c r="D802" s="32"/>
      <c r="E802" s="33">
        <v>3</v>
      </c>
      <c r="F802" s="34" t="s">
        <v>807</v>
      </c>
      <c r="G802" s="35" t="str">
        <f>TEXT(E802,"0,0") &amp; F802</f>
        <v>3,0</v>
      </c>
      <c r="H802" s="2">
        <f>IF(M802&gt;0,1,0)</f>
        <v>0</v>
      </c>
      <c r="I802" s="2">
        <f>IF(F802="",E802,E802+0.1)</f>
        <v>3</v>
      </c>
      <c r="J802" s="36"/>
      <c r="K802" s="18" t="str">
        <f>IF(M802 &gt; 0, K801+1, "n/a")</f>
        <v>n/a</v>
      </c>
      <c r="L802" s="11" t="str">
        <f t="shared" si="9"/>
        <v xml:space="preserve"> </v>
      </c>
      <c r="M802" s="27">
        <f>U802</f>
        <v>0</v>
      </c>
      <c r="N802" s="13">
        <f>M802-X802</f>
        <v>0</v>
      </c>
      <c r="O802" s="14" t="str">
        <f>IF(SUMIF(T802:U802,"&lt;0")&lt;&gt;0,SUMIF(T802:U802,"&lt;0")*(-1)," ")</f>
        <v xml:space="preserve"> </v>
      </c>
      <c r="P802" s="15">
        <f>AB802+AD802+AF802+AH802+AJ802+AL802+AN802+AP802+AR802+AT802+AV802+AX802+AZ802+BB802+BD802+BF802+BH802+BJ802+BL802+BN802+BP802+BR802+BT802+BV802+BX802+BZ802+CB802+CD802+CF802+CH802+CJ802+CL802+CN802+CP802+CR802+CT802+CV802+CX802+CZ802+DB802+DD802+DF802+DH802+DJ802+DL802+DN802+DP802+DR802+DT802+DV802+DX802+DZ802+EB802+ED802+EF802+EH802+EJ802+EL802+EN802+EP802+ER802+ET802+EV802+EX802+EZ802+FB802+FD802+FF802+FH802+FJ802+FL802+FN802+FP802+FR802+FT802+FV802+FX802+FZ802+GB802+GD802+GF802</f>
        <v>0</v>
      </c>
      <c r="Q802" s="99">
        <f>P802-GO802</f>
        <v>0</v>
      </c>
      <c r="R802" s="102">
        <f>ROUNDUP(COUNTIF(T802:U802,"&gt; 0")/2,0)</f>
        <v>0</v>
      </c>
      <c r="S802" s="17" t="str">
        <f>IF(R802=0,"-",IF(R802-X802&gt;8,M802/(8+X802),M802/R802))</f>
        <v>-</v>
      </c>
      <c r="T802" s="102" t="str">
        <f>IFERROR(VLOOKUP(D802,'Ласт турнир'!A$2:C$129,2,FALSE),"")</f>
        <v/>
      </c>
      <c r="U802" s="14">
        <f>IFERROR(VLOOKUP(D802,'Ласт турнир'!A$2:C$129,3,FALSE),0)</f>
        <v>0</v>
      </c>
      <c r="V802" s="176"/>
      <c r="W802" s="179" t="str">
        <f>IF(GP802=0," ",IF(GP802-V802=0," ",GP802-V802))</f>
        <v xml:space="preserve"> </v>
      </c>
      <c r="X802" s="180"/>
    </row>
    <row r="803" spans="1:24" hidden="1" x14ac:dyDescent="0.25">
      <c r="C803" s="168">
        <f>C802+1</f>
        <v>722</v>
      </c>
      <c r="D803" s="32"/>
      <c r="E803" s="33">
        <v>3</v>
      </c>
      <c r="F803" s="34" t="s">
        <v>807</v>
      </c>
      <c r="G803" s="35" t="str">
        <f>TEXT(E803,"0,0") &amp; F803</f>
        <v>3,0</v>
      </c>
      <c r="H803" s="2">
        <f>IF(M803&gt;0,1,0)</f>
        <v>0</v>
      </c>
      <c r="I803" s="2">
        <f>IF(F803="",E803,E803+0.1)</f>
        <v>3</v>
      </c>
      <c r="J803" s="36"/>
      <c r="K803" s="18" t="str">
        <f>IF(M803 &gt; 0, K802+1, "n/a")</f>
        <v>n/a</v>
      </c>
      <c r="L803" s="11" t="str">
        <f t="shared" si="9"/>
        <v xml:space="preserve"> </v>
      </c>
      <c r="M803" s="27">
        <f>U803</f>
        <v>0</v>
      </c>
      <c r="N803" s="13">
        <f>M803-X803</f>
        <v>0</v>
      </c>
      <c r="O803" s="14" t="str">
        <f>IF(SUMIF(T803:U803,"&lt;0")&lt;&gt;0,SUMIF(T803:U803,"&lt;0")*(-1)," ")</f>
        <v xml:space="preserve"> </v>
      </c>
      <c r="P803" s="15">
        <f>AB803+AD803+AF803+AH803+AJ803+AL803+AN803+AP803+AR803+AT803+AV803+AX803+AZ803+BB803+BD803+BF803+BH803+BJ803+BL803+BN803+BP803+BR803+BT803+BV803+BX803+BZ803+CB803+CD803+CF803+CH803+CJ803+CL803+CN803+CP803+CR803+CT803+CV803+CX803+CZ803+DB803+DD803+DF803+DH803+DJ803+DL803+DN803+DP803+DR803+DT803+DV803+DX803+DZ803+EB803+ED803+EF803+EH803+EJ803+EL803+EN803+EP803+ER803+ET803+EV803+EX803+EZ803+FB803+FD803+FF803+FH803+FJ803+FL803+FN803+FP803+FR803+FT803+FV803+FX803+FZ803+GB803+GD803+GF803</f>
        <v>0</v>
      </c>
      <c r="Q803" s="99">
        <f>P803-GO803</f>
        <v>0</v>
      </c>
      <c r="R803" s="102">
        <f>ROUNDUP(COUNTIF(T803:U803,"&gt; 0")/2,0)</f>
        <v>0</v>
      </c>
      <c r="S803" s="17" t="str">
        <f>IF(R803=0,"-",IF(R803-X803&gt;8,M803/(8+X803),M803/R803))</f>
        <v>-</v>
      </c>
      <c r="T803" s="102" t="str">
        <f>IFERROR(VLOOKUP(D803,'Ласт турнир'!A$2:C$129,2,FALSE),"")</f>
        <v/>
      </c>
      <c r="U803" s="14">
        <f>IFERROR(VLOOKUP(D803,'Ласт турнир'!A$2:C$129,3,FALSE),0)</f>
        <v>0</v>
      </c>
      <c r="V803" s="176"/>
      <c r="W803" s="179" t="str">
        <f>IF(GP803=0," ",IF(GP803-V803=0," ",GP803-V803))</f>
        <v xml:space="preserve"> </v>
      </c>
      <c r="X803" s="180"/>
    </row>
    <row r="804" spans="1:24" hidden="1" x14ac:dyDescent="0.25">
      <c r="C804" s="168">
        <f>C803+1</f>
        <v>723</v>
      </c>
      <c r="D804" s="32"/>
      <c r="E804" s="33">
        <v>3</v>
      </c>
      <c r="F804" s="34" t="s">
        <v>807</v>
      </c>
      <c r="G804" s="35" t="str">
        <f>TEXT(E804,"0,0") &amp; F804</f>
        <v>3,0</v>
      </c>
      <c r="H804" s="2">
        <f>IF(M804&gt;0,1,0)</f>
        <v>0</v>
      </c>
      <c r="I804" s="2">
        <f>IF(F804="",E804,E804+0.1)</f>
        <v>3</v>
      </c>
      <c r="J804" s="36"/>
      <c r="K804" s="18" t="str">
        <f>IF(M804 &gt; 0, K803+1, "n/a")</f>
        <v>n/a</v>
      </c>
      <c r="L804" s="11" t="str">
        <f t="shared" si="9"/>
        <v xml:space="preserve"> </v>
      </c>
      <c r="M804" s="27">
        <f>U804</f>
        <v>0</v>
      </c>
      <c r="N804" s="13">
        <f>M804-X804</f>
        <v>0</v>
      </c>
      <c r="O804" s="14" t="str">
        <f>IF(SUMIF(T804:U804,"&lt;0")&lt;&gt;0,SUMIF(T804:U804,"&lt;0")*(-1)," ")</f>
        <v xml:space="preserve"> </v>
      </c>
      <c r="P804" s="15">
        <f>AB804+AD804+AF804+AH804+AJ804+AL804+AN804+AP804+AR804+AT804+AV804+AX804+AZ804+BB804+BD804+BF804+BH804+BJ804+BL804+BN804+BP804+BR804+BT804+BV804+BX804+BZ804+CB804+CD804+CF804+CH804+CJ804+CL804+CN804+CP804+CR804+CT804+CV804+CX804+CZ804+DB804+DD804+DF804+DH804+DJ804+DL804+DN804+DP804+DR804+DT804+DV804+DX804+DZ804+EB804+ED804+EF804+EH804+EJ804+EL804+EN804+EP804+ER804+ET804+EV804+EX804+EZ804+FB804+FD804+FF804+FH804+FJ804+FL804+FN804+FP804+FR804+FT804+FV804+FX804+FZ804+GB804+GD804+GF804</f>
        <v>0</v>
      </c>
      <c r="Q804" s="99">
        <f>P804-GO804</f>
        <v>0</v>
      </c>
      <c r="R804" s="102">
        <f>ROUNDUP(COUNTIF(T804:U804,"&gt; 0")/2,0)</f>
        <v>0</v>
      </c>
      <c r="S804" s="17" t="str">
        <f>IF(R804=0,"-",IF(R804-X804&gt;8,M804/(8+X804),M804/R804))</f>
        <v>-</v>
      </c>
      <c r="T804" s="102" t="str">
        <f>IFERROR(VLOOKUP(D804,'Ласт турнир'!A$2:C$129,2,FALSE),"")</f>
        <v/>
      </c>
      <c r="U804" s="14">
        <f>IFERROR(VLOOKUP(D804,'Ласт турнир'!A$2:C$129,3,FALSE),0)</f>
        <v>0</v>
      </c>
      <c r="V804" s="176"/>
      <c r="W804" s="179" t="str">
        <f>IF(GP804=0," ",IF(GP804-V804=0," ",GP804-V804))</f>
        <v xml:space="preserve"> </v>
      </c>
      <c r="X804" s="180"/>
    </row>
    <row r="805" spans="1:24" hidden="1" x14ac:dyDescent="0.25">
      <c r="C805" s="168">
        <f>C804+1</f>
        <v>724</v>
      </c>
      <c r="D805" s="32"/>
      <c r="E805" s="33">
        <v>3</v>
      </c>
      <c r="F805" s="34" t="s">
        <v>807</v>
      </c>
      <c r="G805" s="35" t="str">
        <f>TEXT(E805,"0,0") &amp; F805</f>
        <v>3,0</v>
      </c>
      <c r="H805" s="2">
        <f>IF(M805&gt;0,1,0)</f>
        <v>0</v>
      </c>
      <c r="I805" s="2">
        <f>IF(F805="",E805,E805+0.1)</f>
        <v>3</v>
      </c>
      <c r="J805" s="36"/>
      <c r="K805" s="18" t="str">
        <f>IF(M805 &gt; 0, K804+1, "n/a")</f>
        <v>n/a</v>
      </c>
      <c r="L805" s="11" t="str">
        <f t="shared" si="9"/>
        <v xml:space="preserve"> </v>
      </c>
      <c r="M805" s="27">
        <f>U805</f>
        <v>0</v>
      </c>
      <c r="N805" s="13">
        <f>M805-X805</f>
        <v>0</v>
      </c>
      <c r="O805" s="14" t="str">
        <f>IF(SUMIF(T805:U805,"&lt;0")&lt;&gt;0,SUMIF(T805:U805,"&lt;0")*(-1)," ")</f>
        <v xml:space="preserve"> </v>
      </c>
      <c r="P805" s="15">
        <f>AB805+AD805+AF805+AH805+AJ805+AL805+AN805+AP805+AR805+AT805+AV805+AX805+AZ805+BB805+BD805+BF805+BH805+BJ805+BL805+BN805+BP805+BR805+BT805+BV805+BX805+BZ805+CB805+CD805+CF805+CH805+CJ805+CL805+CN805+CP805+CR805+CT805+CV805+CX805+CZ805+DB805+DD805+DF805+DH805+DJ805+DL805+DN805+DP805+DR805+DT805+DV805+DX805+DZ805+EB805+ED805+EF805+EH805+EJ805+EL805+EN805+EP805+ER805+ET805+EV805+EX805+EZ805+FB805+FD805+FF805+FH805+FJ805+FL805+FN805+FP805+FR805+FT805+FV805+FX805+FZ805+GB805+GD805+GF805</f>
        <v>0</v>
      </c>
      <c r="Q805" s="99">
        <f>P805-GO805</f>
        <v>0</v>
      </c>
      <c r="R805" s="102">
        <f>ROUNDUP(COUNTIF(T805:U805,"&gt; 0")/2,0)</f>
        <v>0</v>
      </c>
      <c r="S805" s="17" t="str">
        <f>IF(R805=0,"-",IF(R805-X805&gt;8,M805/(8+X805),M805/R805))</f>
        <v>-</v>
      </c>
      <c r="T805" s="102" t="str">
        <f>IFERROR(VLOOKUP(D805,'Ласт турнир'!A$2:C$129,2,FALSE),"")</f>
        <v/>
      </c>
      <c r="U805" s="14">
        <f>IFERROR(VLOOKUP(D805,'Ласт турнир'!A$2:C$129,3,FALSE),0)</f>
        <v>0</v>
      </c>
      <c r="V805" s="176"/>
      <c r="W805" s="179" t="str">
        <f>IF(GP805=0," ",IF(GP805-V805=0," ",GP805-V805))</f>
        <v xml:space="preserve"> </v>
      </c>
      <c r="X805" s="180"/>
    </row>
    <row r="806" spans="1:24" hidden="1" x14ac:dyDescent="0.25">
      <c r="C806" s="168">
        <f>C805+1</f>
        <v>725</v>
      </c>
      <c r="D806" s="32"/>
      <c r="E806" s="33">
        <v>3</v>
      </c>
      <c r="F806" s="34" t="s">
        <v>807</v>
      </c>
      <c r="G806" s="35" t="str">
        <f>TEXT(E806,"0,0") &amp; F806</f>
        <v>3,0</v>
      </c>
      <c r="H806" s="2">
        <f>IF(M806&gt;0,1,0)</f>
        <v>0</v>
      </c>
      <c r="I806" s="2">
        <f>IF(F806="",E806,E806+0.1)</f>
        <v>3</v>
      </c>
      <c r="J806" s="36"/>
      <c r="K806" s="18" t="str">
        <f>IF(M806 &gt; 0, K805+1, "n/a")</f>
        <v>n/a</v>
      </c>
      <c r="L806" s="11" t="str">
        <f t="shared" si="9"/>
        <v xml:space="preserve"> </v>
      </c>
      <c r="M806" s="27">
        <f>U806</f>
        <v>0</v>
      </c>
      <c r="N806" s="13">
        <f>M806-X806</f>
        <v>0</v>
      </c>
      <c r="O806" s="14" t="str">
        <f>IF(SUMIF(T806:U806,"&lt;0")&lt;&gt;0,SUMIF(T806:U806,"&lt;0")*(-1)," ")</f>
        <v xml:space="preserve"> </v>
      </c>
      <c r="P806" s="15">
        <f>AB806+AD806+AF806+AH806+AJ806+AL806+AN806+AP806+AR806+AT806+AV806+AX806+AZ806+BB806+BD806+BF806+BH806+BJ806+BL806+BN806+BP806+BR806+BT806+BV806+BX806+BZ806+CB806+CD806+CF806+CH806+CJ806+CL806+CN806+CP806+CR806+CT806+CV806+CX806+CZ806+DB806+DD806+DF806+DH806+DJ806+DL806+DN806+DP806+DR806+DT806+DV806+DX806+DZ806+EB806+ED806+EF806+EH806+EJ806+EL806+EN806+EP806+ER806+ET806+EV806+EX806+EZ806+FB806+FD806+FF806+FH806+FJ806+FL806+FN806+FP806+FR806+FT806+FV806+FX806+FZ806+GB806+GD806+GF806</f>
        <v>0</v>
      </c>
      <c r="Q806" s="99">
        <f>P806-GO806</f>
        <v>0</v>
      </c>
      <c r="R806" s="102">
        <f>ROUNDUP(COUNTIF(T806:U806,"&gt; 0")/2,0)</f>
        <v>0</v>
      </c>
      <c r="S806" s="17" t="str">
        <f>IF(R806=0,"-",IF(R806-X806&gt;8,M806/(8+X806),M806/R806))</f>
        <v>-</v>
      </c>
      <c r="T806" s="102" t="str">
        <f>IFERROR(VLOOKUP(D806,'Ласт турнир'!A$2:C$129,2,FALSE),"")</f>
        <v/>
      </c>
      <c r="U806" s="14">
        <f>IFERROR(VLOOKUP(D806,'Ласт турнир'!A$2:C$129,3,FALSE),0)</f>
        <v>0</v>
      </c>
      <c r="V806" s="176"/>
      <c r="W806" s="179" t="str">
        <f>IF(GP806=0," ",IF(GP806-V806=0," ",GP806-V806))</f>
        <v xml:space="preserve"> </v>
      </c>
      <c r="X806" s="180"/>
    </row>
    <row r="807" spans="1:24" hidden="1" x14ac:dyDescent="0.25">
      <c r="C807" s="168">
        <f>C806+1</f>
        <v>726</v>
      </c>
      <c r="D807" s="32"/>
      <c r="E807" s="33">
        <v>3</v>
      </c>
      <c r="F807" s="34" t="s">
        <v>807</v>
      </c>
      <c r="G807" s="35" t="str">
        <f>TEXT(E807,"0,0") &amp; F807</f>
        <v>3,0</v>
      </c>
      <c r="H807" s="2">
        <f>IF(M807&gt;0,1,0)</f>
        <v>0</v>
      </c>
      <c r="I807" s="2">
        <f>IF(F807="",E807,E807+0.1)</f>
        <v>3</v>
      </c>
      <c r="J807" s="36"/>
      <c r="K807" s="18" t="str">
        <f>IF(M807 &gt; 0, K806+1, "n/a")</f>
        <v>n/a</v>
      </c>
      <c r="L807" s="11" t="str">
        <f t="shared" si="9"/>
        <v xml:space="preserve"> </v>
      </c>
      <c r="M807" s="27">
        <f>U807</f>
        <v>0</v>
      </c>
      <c r="N807" s="13">
        <f>M807-X807</f>
        <v>0</v>
      </c>
      <c r="O807" s="14" t="str">
        <f>IF(SUMIF(T807:U807,"&lt;0")&lt;&gt;0,SUMIF(T807:U807,"&lt;0")*(-1)," ")</f>
        <v xml:space="preserve"> </v>
      </c>
      <c r="P807" s="15">
        <f>AB807+AD807+AF807+AH807+AJ807+AL807+AN807+AP807+AR807+AT807+AV807+AX807+AZ807+BB807+BD807+BF807+BH807+BJ807+BL807+BN807+BP807+BR807+BT807+BV807+BX807+BZ807+CB807+CD807+CF807+CH807+CJ807+CL807+CN807+CP807+CR807+CT807+CV807+CX807+CZ807+DB807+DD807+DF807+DH807+DJ807+DL807+DN807+DP807+DR807+DT807+DV807+DX807+DZ807+EB807+ED807+EF807+EH807+EJ807+EL807+EN807+EP807+ER807+ET807+EV807+EX807+EZ807+FB807+FD807+FF807+FH807+FJ807+FL807+FN807+FP807+FR807+FT807+FV807+FX807+FZ807+GB807+GD807+GF807</f>
        <v>0</v>
      </c>
      <c r="Q807" s="99">
        <f>P807-GO807</f>
        <v>0</v>
      </c>
      <c r="R807" s="102">
        <f>ROUNDUP(COUNTIF(T807:U807,"&gt; 0")/2,0)</f>
        <v>0</v>
      </c>
      <c r="S807" s="17" t="str">
        <f>IF(R807=0,"-",IF(R807-X807&gt;8,M807/(8+X807),M807/R807))</f>
        <v>-</v>
      </c>
      <c r="T807" s="102" t="str">
        <f>IFERROR(VLOOKUP(D807,'Ласт турнир'!A$2:C$129,2,FALSE),"")</f>
        <v/>
      </c>
      <c r="U807" s="14">
        <f>IFERROR(VLOOKUP(D807,'Ласт турнир'!A$2:C$129,3,FALSE),0)</f>
        <v>0</v>
      </c>
      <c r="V807" s="176"/>
      <c r="W807" s="179" t="str">
        <f>IF(GP807=0," ",IF(GP807-V807=0," ",GP807-V807))</f>
        <v xml:space="preserve"> </v>
      </c>
      <c r="X807" s="180"/>
    </row>
    <row r="808" spans="1:24" hidden="1" x14ac:dyDescent="0.25">
      <c r="C808" s="168">
        <f>C807+1</f>
        <v>727</v>
      </c>
      <c r="D808" s="32"/>
      <c r="E808" s="33">
        <v>3</v>
      </c>
      <c r="F808" s="34" t="s">
        <v>807</v>
      </c>
      <c r="G808" s="35" t="str">
        <f>TEXT(E808,"0,0") &amp; F808</f>
        <v>3,0</v>
      </c>
      <c r="H808" s="2">
        <f>IF(M808&gt;0,1,0)</f>
        <v>0</v>
      </c>
      <c r="I808" s="2">
        <f>IF(F808="",E808,E808+0.1)</f>
        <v>3</v>
      </c>
      <c r="J808" s="36"/>
      <c r="K808" s="18" t="str">
        <f>IF(M808 &gt; 0, K807+1, "n/a")</f>
        <v>n/a</v>
      </c>
      <c r="L808" s="11" t="str">
        <f t="shared" si="9"/>
        <v xml:space="preserve"> </v>
      </c>
      <c r="M808" s="27">
        <f>U808</f>
        <v>0</v>
      </c>
      <c r="N808" s="13">
        <f>M808-X808</f>
        <v>0</v>
      </c>
      <c r="O808" s="14" t="str">
        <f>IF(SUMIF(T808:U808,"&lt;0")&lt;&gt;0,SUMIF(T808:U808,"&lt;0")*(-1)," ")</f>
        <v xml:space="preserve"> </v>
      </c>
      <c r="P808" s="15">
        <f>AB808+AD808+AF808+AH808+AJ808+AL808+AN808+AP808+AR808+AT808+AV808+AX808+AZ808+BB808+BD808+BF808+BH808+BJ808+BL808+BN808+BP808+BR808+BT808+BV808+BX808+BZ808+CB808+CD808+CF808+CH808+CJ808+CL808+CN808+CP808+CR808+CT808+CV808+CX808+CZ808+DB808+DD808+DF808+DH808+DJ808+DL808+DN808+DP808+DR808+DT808+DV808+DX808+DZ808+EB808+ED808+EF808+EH808+EJ808+EL808+EN808+EP808+ER808+ET808+EV808+EX808+EZ808+FB808+FD808+FF808+FH808+FJ808+FL808+FN808+FP808+FR808+FT808+FV808+FX808+FZ808+GB808+GD808+GF808</f>
        <v>0</v>
      </c>
      <c r="Q808" s="99">
        <f>P808-GO808</f>
        <v>0</v>
      </c>
      <c r="R808" s="102">
        <f>ROUNDUP(COUNTIF(T808:U808,"&gt; 0")/2,0)</f>
        <v>0</v>
      </c>
      <c r="S808" s="17" t="str">
        <f>IF(R808=0,"-",IF(R808-X808&gt;8,M808/(8+X808),M808/R808))</f>
        <v>-</v>
      </c>
      <c r="T808" s="102" t="str">
        <f>IFERROR(VLOOKUP(D808,'Ласт турнир'!A$2:C$129,2,FALSE),"")</f>
        <v/>
      </c>
      <c r="U808" s="14">
        <f>IFERROR(VLOOKUP(D808,'Ласт турнир'!A$2:C$129,3,FALSE),0)</f>
        <v>0</v>
      </c>
      <c r="V808" s="176"/>
      <c r="W808" s="179" t="str">
        <f>IF(GP808=0," ",IF(GP808-V808=0," ",GP808-V808))</f>
        <v xml:space="preserve"> </v>
      </c>
      <c r="X808" s="180"/>
    </row>
    <row r="809" spans="1:24" hidden="1" x14ac:dyDescent="0.25">
      <c r="C809" s="168">
        <f>C808+1</f>
        <v>728</v>
      </c>
      <c r="D809" s="32"/>
      <c r="E809" s="33">
        <v>3</v>
      </c>
      <c r="F809" s="34" t="s">
        <v>807</v>
      </c>
      <c r="G809" s="35" t="str">
        <f>TEXT(E809,"0,0") &amp; F809</f>
        <v>3,0</v>
      </c>
      <c r="H809" s="2">
        <f>IF(M809&gt;0,1,0)</f>
        <v>0</v>
      </c>
      <c r="I809" s="2">
        <f>IF(F809="",E809,E809+0.1)</f>
        <v>3</v>
      </c>
      <c r="J809" s="36"/>
      <c r="K809" s="18" t="str">
        <f>IF(M809 &gt; 0, K808+1, "n/a")</f>
        <v>n/a</v>
      </c>
      <c r="L809" s="11" t="str">
        <f t="shared" si="9"/>
        <v xml:space="preserve"> </v>
      </c>
      <c r="M809" s="27">
        <f>U809</f>
        <v>0</v>
      </c>
      <c r="N809" s="13">
        <f>M809-X809</f>
        <v>0</v>
      </c>
      <c r="O809" s="14" t="str">
        <f>IF(SUMIF(T809:U809,"&lt;0")&lt;&gt;0,SUMIF(T809:U809,"&lt;0")*(-1)," ")</f>
        <v xml:space="preserve"> </v>
      </c>
      <c r="P809" s="15">
        <f>AB809+AD809+AF809+AH809+AJ809+AL809+AN809+AP809+AR809+AT809+AV809+AX809+AZ809+BB809+BD809+BF809+BH809+BJ809+BL809+BN809+BP809+BR809+BT809+BV809+BX809+BZ809+CB809+CD809+CF809+CH809+CJ809+CL809+CN809+CP809+CR809+CT809+CV809+CX809+CZ809+DB809+DD809+DF809+DH809+DJ809+DL809+DN809+DP809+DR809+DT809+DV809+DX809+DZ809+EB809+ED809+EF809+EH809+EJ809+EL809+EN809+EP809+ER809+ET809+EV809+EX809+EZ809+FB809+FD809+FF809+FH809+FJ809+FL809+FN809+FP809+FR809+FT809+FV809+FX809+FZ809+GB809+GD809+GF809</f>
        <v>0</v>
      </c>
      <c r="Q809" s="99">
        <f>P809-GO809</f>
        <v>0</v>
      </c>
      <c r="R809" s="102">
        <f>ROUNDUP(COUNTIF(T809:U809,"&gt; 0")/2,0)</f>
        <v>0</v>
      </c>
      <c r="S809" s="17" t="str">
        <f>IF(R809=0,"-",IF(R809-X809&gt;8,M809/(8+X809),M809/R809))</f>
        <v>-</v>
      </c>
      <c r="T809" s="102" t="str">
        <f>IFERROR(VLOOKUP(D809,'Ласт турнир'!A$2:C$129,2,FALSE),"")</f>
        <v/>
      </c>
      <c r="U809" s="14">
        <f>IFERROR(VLOOKUP(D809,'Ласт турнир'!A$2:C$129,3,FALSE),0)</f>
        <v>0</v>
      </c>
      <c r="V809" s="176"/>
      <c r="W809" s="179" t="str">
        <f>IF(GP809=0," ",IF(GP809-V809=0," ",GP809-V809))</f>
        <v xml:space="preserve"> </v>
      </c>
      <c r="X809" s="180"/>
    </row>
    <row r="810" spans="1:24" hidden="1" x14ac:dyDescent="0.25">
      <c r="C810" s="168">
        <f>C809+1</f>
        <v>729</v>
      </c>
      <c r="D810" s="32"/>
      <c r="E810" s="33">
        <v>3</v>
      </c>
      <c r="F810" s="34" t="s">
        <v>807</v>
      </c>
      <c r="G810" s="35" t="str">
        <f>TEXT(E810,"0,0") &amp; F810</f>
        <v>3,0</v>
      </c>
      <c r="H810" s="2">
        <f>IF(M810&gt;0,1,0)</f>
        <v>0</v>
      </c>
      <c r="I810" s="2">
        <f>IF(F810="",E810,E810+0.1)</f>
        <v>3</v>
      </c>
      <c r="J810" s="36"/>
      <c r="K810" s="18" t="str">
        <f>IF(M810 &gt; 0, K809+1, "n/a")</f>
        <v>n/a</v>
      </c>
      <c r="L810" s="11" t="str">
        <f t="shared" si="9"/>
        <v xml:space="preserve"> </v>
      </c>
      <c r="M810" s="27">
        <f>U810</f>
        <v>0</v>
      </c>
      <c r="N810" s="13">
        <f>M810-X810</f>
        <v>0</v>
      </c>
      <c r="O810" s="14" t="str">
        <f>IF(SUMIF(T810:U810,"&lt;0")&lt;&gt;0,SUMIF(T810:U810,"&lt;0")*(-1)," ")</f>
        <v xml:space="preserve"> </v>
      </c>
      <c r="P810" s="15">
        <f>AB810+AD810+AF810+AH810+AJ810+AL810+AN810+AP810+AR810+AT810+AV810+AX810+AZ810+BB810+BD810+BF810+BH810+BJ810+BL810+BN810+BP810+BR810+BT810+BV810+BX810+BZ810+CB810+CD810+CF810+CH810+CJ810+CL810+CN810+CP810+CR810+CT810+CV810+CX810+CZ810+DB810+DD810+DF810+DH810+DJ810+DL810+DN810+DP810+DR810+DT810+DV810+DX810+DZ810+EB810+ED810+EF810+EH810+EJ810+EL810+EN810+EP810+ER810+ET810+EV810+EX810+EZ810+FB810+FD810+FF810+FH810+FJ810+FL810+FN810+FP810+FR810+FT810+FV810+FX810+FZ810+GB810+GD810+GF810</f>
        <v>0</v>
      </c>
      <c r="Q810" s="99">
        <f>P810-GO810</f>
        <v>0</v>
      </c>
      <c r="R810" s="102">
        <f>ROUNDUP(COUNTIF(T810:U810,"&gt; 0")/2,0)</f>
        <v>0</v>
      </c>
      <c r="S810" s="17" t="str">
        <f>IF(R810=0,"-",IF(R810-X810&gt;8,M810/(8+X810),M810/R810))</f>
        <v>-</v>
      </c>
      <c r="T810" s="102" t="str">
        <f>IFERROR(VLOOKUP(D810,'Ласт турнир'!A$2:C$129,2,FALSE),"")</f>
        <v/>
      </c>
      <c r="U810" s="14">
        <f>IFERROR(VLOOKUP(D810,'Ласт турнир'!A$2:C$129,3,FALSE),0)</f>
        <v>0</v>
      </c>
      <c r="V810" s="176"/>
      <c r="W810" s="179" t="str">
        <f>IF(GP810=0," ",IF(GP810-V810=0," ",GP810-V810))</f>
        <v xml:space="preserve"> </v>
      </c>
      <c r="X810" s="180"/>
    </row>
    <row r="811" spans="1:24" ht="15.75" hidden="1" thickBot="1" x14ac:dyDescent="0.3">
      <c r="A811" s="256"/>
      <c r="C811" s="257">
        <f>C810+1</f>
        <v>730</v>
      </c>
      <c r="D811" s="32"/>
      <c r="E811" s="33">
        <v>3</v>
      </c>
      <c r="F811" s="34" t="s">
        <v>807</v>
      </c>
      <c r="G811" s="35" t="str">
        <f>TEXT(E811,"0,0") &amp; F811</f>
        <v>3,0</v>
      </c>
      <c r="H811" s="2">
        <f>IF(M811&gt;0,1,0)</f>
        <v>0</v>
      </c>
      <c r="I811" s="2">
        <f>IF(F811="",E811,E811+0.1)</f>
        <v>3</v>
      </c>
      <c r="J811" s="36"/>
      <c r="K811" s="18" t="str">
        <f>IF(M811 &gt; 0, K810+1, "n/a")</f>
        <v>n/a</v>
      </c>
      <c r="L811" s="11" t="str">
        <f t="shared" si="9"/>
        <v xml:space="preserve"> </v>
      </c>
      <c r="M811" s="27">
        <f>U811</f>
        <v>0</v>
      </c>
      <c r="N811" s="13">
        <f>M811-X811</f>
        <v>0</v>
      </c>
      <c r="O811" s="14" t="str">
        <f>IF(SUMIF(T811:U811,"&lt;0")&lt;&gt;0,SUMIF(T811:U811,"&lt;0")*(-1)," ")</f>
        <v xml:space="preserve"> </v>
      </c>
      <c r="P811" s="15">
        <f>AB811+AD811+AF811+AH811+AJ811+AL811+AN811+AP811+AR811+AT811+AV811+AX811+AZ811+BB811+BD811+BF811+BH811+BJ811+BL811+BN811+BP811+BR811+BT811+BV811+BX811+BZ811+CB811+CD811+CF811+CH811+CJ811+CL811+CN811+CP811+CR811+CT811+CV811+CX811+CZ811+DB811+DD811+DF811+DH811+DJ811+DL811+DN811+DP811+DR811+DT811+DV811+DX811+DZ811+EB811+ED811+EF811+EH811+EJ811+EL811+EN811+EP811+ER811+ET811+EV811+EX811+EZ811+FB811+FD811+FF811+FH811+FJ811+FL811+FN811+FP811+FR811+FT811+FV811+FX811+FZ811+GB811+GD811+GF811</f>
        <v>0</v>
      </c>
      <c r="Q811" s="99">
        <f>P811-GO811</f>
        <v>0</v>
      </c>
      <c r="R811" s="102">
        <f>ROUNDUP(COUNTIF(T811:U811,"&gt; 0")/2,0)</f>
        <v>0</v>
      </c>
      <c r="S811" s="17" t="str">
        <f>IF(R811=0,"-",IF(R811-X811&gt;8,M811/(8+X811),M811/R811))</f>
        <v>-</v>
      </c>
      <c r="T811" s="102" t="str">
        <f>IFERROR(VLOOKUP(D811,'Ласт турнир'!A$2:C$129,2,FALSE),"")</f>
        <v/>
      </c>
      <c r="U811" s="14">
        <f>IFERROR(VLOOKUP(D811,'Ласт турнир'!A$2:C$129,3,FALSE),0)</f>
        <v>0</v>
      </c>
      <c r="V811" s="176"/>
      <c r="W811" s="179" t="str">
        <f>IF(GP811=0," ",IF(GP811-V811=0," ",GP811-V811))</f>
        <v xml:space="preserve"> </v>
      </c>
      <c r="X811" s="180"/>
    </row>
    <row r="812" spans="1:24" ht="30.75" customHeight="1" thickBot="1" x14ac:dyDescent="0.3">
      <c r="C812" s="63" t="s">
        <v>823</v>
      </c>
      <c r="D812" s="64"/>
      <c r="E812" s="65"/>
      <c r="F812" s="66"/>
      <c r="G812" s="66"/>
      <c r="H812" s="66"/>
      <c r="I812" s="66"/>
      <c r="J812" s="66"/>
      <c r="K812" s="66"/>
      <c r="L812" s="66"/>
      <c r="M812" s="66"/>
      <c r="N812" s="66"/>
      <c r="O812" s="66"/>
      <c r="P812" s="66"/>
      <c r="Q812" s="66"/>
      <c r="R812" s="66"/>
      <c r="S812" s="67"/>
      <c r="T812" s="237"/>
      <c r="U812" s="238"/>
      <c r="V812" s="92"/>
      <c r="W812" s="92"/>
      <c r="X812" s="92"/>
    </row>
    <row r="813" spans="1:24" ht="15.75" thickBot="1" x14ac:dyDescent="0.3">
      <c r="C813" s="169">
        <v>1</v>
      </c>
      <c r="D813" s="37" t="s">
        <v>776</v>
      </c>
      <c r="E813" s="38">
        <v>6</v>
      </c>
      <c r="F813" s="209" t="s">
        <v>807</v>
      </c>
      <c r="G813" s="210" t="str">
        <f>TEXT(E813,"0,0") &amp; F813</f>
        <v>6,0</v>
      </c>
      <c r="H813" s="209" t="e">
        <f>IF(E813="",D813,D813+0.1)</f>
        <v>#VALUE!</v>
      </c>
      <c r="I813" s="209">
        <f>IF(F813="",E813,E813+0.1)</f>
        <v>6</v>
      </c>
      <c r="J813" s="211"/>
      <c r="K813" s="39"/>
      <c r="L813" s="40" t="str">
        <f>IF(GG813=0," ",IF(GG813-K813=0," ",GG813-K813))</f>
        <v xml:space="preserve"> </v>
      </c>
      <c r="M813" s="212"/>
      <c r="N813" s="42"/>
      <c r="O813" s="213" t="str">
        <f>IF(SUMIF(AA813:GF813,"&lt;0")&lt;&gt;0,SUMIF(AA813:GF813,"&lt;0")*(-1)," ")</f>
        <v xml:space="preserve"> </v>
      </c>
      <c r="P813" s="214">
        <f>AB813+AD813+AF813+AH813+AJ813+AL813+AN813+AP813+AR813+AT813+AV813+AX813+AZ813+BB813+BD813+BF813+BH813+BJ813+BL813+BN813+BP813+BR813+BT813+BV813+BX813+BZ813+CB813+CD813+CF813+CH813+CJ813+CL813+CN813+CP813+CR813+CT813+CV813+CX813+CZ813+DB813+DD813+DF813+DH813+DJ813+DL813+DN813+DP813+DR813+DT813+DV813+DX813+DZ813+EB813+ED813+EF813+EH813+EJ813+EL813+EN813+EP813+ER813+ET813+EV813+EX813+EZ813+FB813+FD813+FF813+FH813+FJ813+FL813+FN813+FP813+FR813+FT813+FV813+FX813+FZ813+GB813+GD813+GF813</f>
        <v>0</v>
      </c>
      <c r="Q813" s="42">
        <f>P813-GO813</f>
        <v>0</v>
      </c>
      <c r="R813" s="43"/>
      <c r="S813" s="215"/>
      <c r="T813" s="215"/>
      <c r="U813" s="44"/>
      <c r="V813" s="205"/>
      <c r="W813" s="11" t="str">
        <f>IF(GP813=0," ",IF(GP813-V813=0," ",GP813-V813))</f>
        <v xml:space="preserve"> </v>
      </c>
      <c r="X813" s="27"/>
    </row>
    <row r="814" spans="1:24" x14ac:dyDescent="0.25">
      <c r="C814" s="170">
        <f>C813+1</f>
        <v>2</v>
      </c>
      <c r="D814" s="4" t="s">
        <v>805</v>
      </c>
      <c r="E814" s="7">
        <v>5</v>
      </c>
      <c r="F814" s="1" t="s">
        <v>807</v>
      </c>
      <c r="G814" s="197" t="str">
        <f>TEXT(E814,"0,0") &amp; F814</f>
        <v>5,0</v>
      </c>
      <c r="H814" s="1" t="e">
        <f>IF(E814="",D814,D814+0.1)</f>
        <v>#VALUE!</v>
      </c>
      <c r="I814" s="1">
        <f>IF(F814="",E814,E814+0.1)</f>
        <v>5</v>
      </c>
      <c r="J814" s="19"/>
      <c r="K814" s="18"/>
      <c r="L814" s="198" t="str">
        <f>IF(GG814=0," ",IF(GG814-K814=0," ",GG814-K814))</f>
        <v xml:space="preserve"> </v>
      </c>
      <c r="M814" s="199"/>
      <c r="N814" s="200"/>
      <c r="O814" s="201" t="str">
        <f>IF(SUMIF(AA814:GF814,"&lt;0")&lt;&gt;0,SUMIF(AA814:GF814,"&lt;0")*(-1)," ")</f>
        <v xml:space="preserve"> </v>
      </c>
      <c r="P814" s="202">
        <f>AB814+AD814+AF814+AH814+AJ814+AL814+AN814+AP814+AR814+AT814+AV814+AX814+AZ814+BB814+BD814+BF814+BH814+BJ814+BL814+BN814+BP814+BR814+BT814+BV814+BX814+BZ814+CB814+CD814+CF814+CH814+CJ814+CL814+CN814+CP814+CR814+CT814+CV814+CX814+CZ814+DB814+DD814+DF814+DH814+DJ814+DL814+DN814+DP814+DR814+DT814+DV814+DX814+DZ814+EB814+ED814+EF814+EH814+EJ814+EL814+EN814+EP814+ER814+ET814+EV814+EX814+EZ814+FB814+FD814+FF814+FH814+FJ814+FL814+FN814+FP814+FR814+FT814+FV814+FX814+FZ814+GB814+GD814+GF814</f>
        <v>0</v>
      </c>
      <c r="Q814" s="200">
        <f>P814-GO814</f>
        <v>0</v>
      </c>
      <c r="R814" s="203"/>
      <c r="S814" s="204"/>
      <c r="T814" s="204"/>
      <c r="U814" s="216"/>
      <c r="V814" s="206"/>
      <c r="W814" s="40" t="str">
        <f>IF(GP814=0," ",IF(GP814-V814=0," ",GP814-V814))</f>
        <v xml:space="preserve"> </v>
      </c>
      <c r="X814" s="41"/>
    </row>
    <row r="815" spans="1:24" x14ac:dyDescent="0.25">
      <c r="C815" s="170">
        <f t="shared" ref="C815:C817" si="10">C814+1</f>
        <v>3</v>
      </c>
      <c r="D815" s="4" t="s">
        <v>783</v>
      </c>
      <c r="E815" s="7">
        <v>5</v>
      </c>
      <c r="F815" s="1" t="s">
        <v>807</v>
      </c>
      <c r="G815" s="197" t="str">
        <f>TEXT(E815,"0,0") &amp; F815</f>
        <v>5,0</v>
      </c>
      <c r="H815" s="1" t="e">
        <f>IF(E815="",D815,D815+0.1)</f>
        <v>#VALUE!</v>
      </c>
      <c r="I815" s="1">
        <f>IF(F815="",E815,E815+0.1)</f>
        <v>5</v>
      </c>
      <c r="J815" s="19"/>
      <c r="K815" s="18"/>
      <c r="L815" s="198" t="str">
        <f>IF(GG815=0," ",IF(GG815-K815=0," ",GG815-K815))</f>
        <v xml:space="preserve"> </v>
      </c>
      <c r="M815" s="199"/>
      <c r="N815" s="200"/>
      <c r="O815" s="201" t="str">
        <f>IF(SUMIF(AA815:GF815,"&lt;0")&lt;&gt;0,SUMIF(AA815:GF815,"&lt;0")*(-1)," ")</f>
        <v xml:space="preserve"> </v>
      </c>
      <c r="P815" s="202">
        <f>AB815+AD815+AF815+AH815+AJ815+AL815+AN815+AP815+AR815+AT815+AV815+AX815+AZ815+BB815+BD815+BF815+BH815+BJ815+BL815+BN815+BP815+BR815+BT815+BV815+BX815+BZ815+CB815+CD815+CF815+CH815+CJ815+CL815+CN815+CP815+CR815+CT815+CV815+CX815+CZ815+DB815+DD815+DF815+DH815+DJ815+DL815+DN815+DP815+DR815+DT815+DV815+DX815+DZ815+EB815+ED815+EF815+EH815+EJ815+EL815+EN815+EP815+ER815+ET815+EV815+EX815+EZ815+FB815+FD815+FF815+FH815+FJ815+FL815+FN815+FP815+FR815+FT815+FV815+FX815+FZ815+GB815+GD815+GF815</f>
        <v>0</v>
      </c>
      <c r="Q815" s="200">
        <f>P815-GO815</f>
        <v>0</v>
      </c>
      <c r="R815" s="203"/>
      <c r="S815" s="204"/>
      <c r="T815" s="204"/>
      <c r="U815" s="216"/>
      <c r="V815" s="207"/>
      <c r="W815" s="11" t="str">
        <f>IF(GP815=0," ",IF(GP815-V815=0," ",GP815-V815))</f>
        <v xml:space="preserve"> </v>
      </c>
      <c r="X815" s="27"/>
    </row>
    <row r="816" spans="1:24" x14ac:dyDescent="0.25">
      <c r="C816" s="170">
        <f t="shared" si="10"/>
        <v>4</v>
      </c>
      <c r="D816" s="4" t="s">
        <v>822</v>
      </c>
      <c r="E816" s="7">
        <v>4</v>
      </c>
      <c r="F816" s="1"/>
      <c r="G816" s="197" t="str">
        <f>TEXT(E816,"0,0") &amp; F816</f>
        <v>4,0</v>
      </c>
      <c r="H816" s="1" t="e">
        <f>IF(E816="",D816,D816+0.1)</f>
        <v>#VALUE!</v>
      </c>
      <c r="I816" s="1">
        <f>IF(F816="",E816,E816+0.1)</f>
        <v>4</v>
      </c>
      <c r="J816" s="19"/>
      <c r="K816" s="18"/>
      <c r="L816" s="198"/>
      <c r="M816" s="199"/>
      <c r="N816" s="200"/>
      <c r="O816" s="201"/>
      <c r="P816" s="202"/>
      <c r="Q816" s="200"/>
      <c r="R816" s="203"/>
      <c r="S816" s="204"/>
      <c r="T816" s="204"/>
      <c r="U816" s="216"/>
      <c r="V816" s="207"/>
      <c r="W816" s="11"/>
      <c r="X816" s="27"/>
    </row>
    <row r="817" spans="3:24" ht="15.75" thickBot="1" x14ac:dyDescent="0.3">
      <c r="C817" s="171">
        <f t="shared" si="10"/>
        <v>5</v>
      </c>
      <c r="D817" s="45" t="s">
        <v>806</v>
      </c>
      <c r="E817" s="46">
        <v>3.5</v>
      </c>
      <c r="F817" s="217" t="s">
        <v>807</v>
      </c>
      <c r="G817" s="218" t="str">
        <f>TEXT(E817,"0,0") &amp; F817</f>
        <v>3,5</v>
      </c>
      <c r="H817" s="217" t="e">
        <f>IF(E817="",D817,D817+0.1)</f>
        <v>#VALUE!</v>
      </c>
      <c r="I817" s="217">
        <f>IF(F817="",E817,E817+0.1)</f>
        <v>3.5</v>
      </c>
      <c r="J817" s="219"/>
      <c r="K817" s="51"/>
      <c r="L817" s="220" t="str">
        <f>IF(GG817=0," ",IF(GG817-K817=0," ",GG817-K817))</f>
        <v xml:space="preserve"> </v>
      </c>
      <c r="M817" s="221"/>
      <c r="N817" s="222"/>
      <c r="O817" s="223" t="str">
        <f>IF(SUMIF(AA817:GF817,"&lt;0")&lt;&gt;0,SUMIF(AA817:GF817,"&lt;0")*(-1)," ")</f>
        <v xml:space="preserve"> </v>
      </c>
      <c r="P817" s="224">
        <f>AB817+AD817+AF817+AH817+AJ817+AL817+AN817+AP817+AR817+AT817+AV817+AX817+AZ817+BB817+BD817+BF817+BH817+BJ817+BL817+BN817+BP817+BR817+BT817+BV817+BX817+BZ817+CB817+CD817+CF817+CH817+CJ817+CL817+CN817+CP817+CR817+CT817+CV817+CX817+CZ817+DB817+DD817+DF817+DH817+DJ817+DL817+DN817+DP817+DR817+DT817+DV817+DX817+DZ817+EB817+ED817+EF817+EH817+EJ817+EL817+EN817+EP817+ER817+ET817+EV817+EX817+EZ817+FB817+FD817+FF817+FH817+FJ817+FL817+FN817+FP817+FR817+FT817+FV817+FX817+FZ817+GB817+GD817+GF817</f>
        <v>0</v>
      </c>
      <c r="Q817" s="222">
        <f>P817-GO817</f>
        <v>0</v>
      </c>
      <c r="R817" s="225"/>
      <c r="S817" s="226"/>
      <c r="T817" s="226"/>
      <c r="U817" s="227"/>
      <c r="V817" s="208"/>
      <c r="W817" s="52" t="str">
        <f>IF(GP817=0," ",IF(GP817-V817=0," ",GP817-V817))</f>
        <v xml:space="preserve"> </v>
      </c>
      <c r="X817" s="53"/>
    </row>
    <row r="818" spans="3:24" ht="15.75" thickBot="1" x14ac:dyDescent="0.3">
      <c r="C818" s="229"/>
      <c r="D818" s="230"/>
      <c r="E818" s="231"/>
      <c r="F818" s="232"/>
      <c r="G818" s="233"/>
      <c r="H818" s="232"/>
      <c r="I818" s="232"/>
      <c r="J818" s="234"/>
      <c r="K818" s="235"/>
      <c r="L818" s="234"/>
      <c r="M818" s="236"/>
      <c r="N818" s="234"/>
      <c r="O818" s="234"/>
      <c r="P818" s="234"/>
      <c r="Q818" s="234"/>
      <c r="R818" s="234"/>
      <c r="S818" s="234"/>
      <c r="T818" s="234"/>
      <c r="U818" s="234"/>
      <c r="V818" s="24"/>
      <c r="W818" s="23"/>
      <c r="X818" s="25"/>
    </row>
    <row r="819" spans="3:24" ht="30.75" customHeight="1" thickBot="1" x14ac:dyDescent="0.3">
      <c r="C819" s="63" t="s">
        <v>824</v>
      </c>
      <c r="D819" s="64"/>
      <c r="E819" s="65"/>
      <c r="F819" s="66"/>
      <c r="G819" s="66"/>
      <c r="H819" s="66"/>
      <c r="I819" s="66"/>
      <c r="J819" s="66"/>
      <c r="K819" s="66"/>
      <c r="L819" s="66"/>
      <c r="M819" s="66"/>
      <c r="N819" s="66"/>
      <c r="O819" s="66"/>
      <c r="P819" s="66"/>
      <c r="Q819" s="66"/>
      <c r="R819" s="66"/>
      <c r="S819" s="67"/>
      <c r="T819" s="239"/>
      <c r="U819" s="238"/>
      <c r="V819" s="92"/>
      <c r="W819" s="92"/>
      <c r="X819" s="92"/>
    </row>
    <row r="820" spans="3:24" x14ac:dyDescent="0.25">
      <c r="C820" s="170">
        <v>1</v>
      </c>
      <c r="D820" s="3" t="s">
        <v>779</v>
      </c>
      <c r="E820" s="7">
        <v>6</v>
      </c>
      <c r="F820" s="26" t="s">
        <v>807</v>
      </c>
      <c r="G820" s="29" t="str">
        <f t="shared" ref="G820:G838" si="11">TEXT(E820,"0,0") &amp; F820</f>
        <v>6,0</v>
      </c>
      <c r="H820" s="6" t="e">
        <f>IF(E820="",D820,D820+0.1)</f>
        <v>#VALUE!</v>
      </c>
      <c r="I820" s="6">
        <f>IF(F820="",E820,E820+0.1)</f>
        <v>6</v>
      </c>
      <c r="J820" s="12"/>
      <c r="K820" s="18"/>
      <c r="L820" s="11" t="str">
        <f>IF(GG820=0," ",IF(GG820-K820=0," ",GG820-K820))</f>
        <v xml:space="preserve"> </v>
      </c>
      <c r="M820" s="27"/>
      <c r="N820" s="13"/>
      <c r="O820" s="14" t="str">
        <f t="shared" ref="O820:O838" si="12">IF(SUMIF(AA820:GF820,"&lt;0")&lt;&gt;0,SUMIF(AA820:GF820,"&lt;0")*(-1)," ")</f>
        <v xml:space="preserve"> </v>
      </c>
      <c r="P820" s="15">
        <f t="shared" ref="P820:P838" si="13">AB820+AD820+AF820+AH820+AJ820+AL820+AN820+AP820+AR820+AT820+AV820+AX820+AZ820+BB820+BD820+BF820+BH820+BJ820+BL820+BN820+BP820+BR820+BT820+BV820+BX820+BZ820+CB820+CD820+CF820+CH820+CJ820+CL820+CN820+CP820+CR820+CT820+CV820+CX820+CZ820+DB820+DD820+DF820+DH820+DJ820+DL820+DN820+DP820+DR820+DT820+DV820+DX820+DZ820+EB820+ED820+EF820+EH820+EJ820+EL820+EN820+EP820+ER820+ET820+EV820+EX820+EZ820+FB820+FD820+FF820+FH820+FJ820+FL820+FN820+FP820+FR820+FT820+FV820+FX820+FZ820+GB820+GD820+GF820</f>
        <v>0</v>
      </c>
      <c r="Q820" s="13">
        <f>P820-GO820</f>
        <v>0</v>
      </c>
      <c r="R820" s="16">
        <f t="shared" ref="R820:R838" si="14">ROUNDUP(COUNTIF(AA820:GF820,"&gt; 0")/2,0)</f>
        <v>0</v>
      </c>
      <c r="S820" s="17" t="str">
        <f>IF(R820=0,"-",IF(R820-Z820&gt;8,M820/(8+Z820),M820/R820))</f>
        <v>-</v>
      </c>
      <c r="T820" s="93"/>
      <c r="U820" s="17"/>
      <c r="V820" s="207"/>
      <c r="W820" s="11" t="str">
        <f>IF(GP820=0," ",IF(GP820-V820=0," ",GP820-V820))</f>
        <v xml:space="preserve"> </v>
      </c>
      <c r="X820" s="27"/>
    </row>
    <row r="821" spans="3:24" x14ac:dyDescent="0.25">
      <c r="C821" s="170">
        <f t="shared" ref="C821:C838" si="15">C820+1</f>
        <v>2</v>
      </c>
      <c r="D821" s="3" t="s">
        <v>784</v>
      </c>
      <c r="E821" s="7">
        <v>6</v>
      </c>
      <c r="F821" s="26" t="s">
        <v>807</v>
      </c>
      <c r="G821" s="29" t="str">
        <f t="shared" si="11"/>
        <v>6,0</v>
      </c>
      <c r="H821" s="6" t="e">
        <f>IF(E821="",D821,D821+0.1)</f>
        <v>#VALUE!</v>
      </c>
      <c r="I821" s="6">
        <f>IF(F821="",E821,E821+0.1)</f>
        <v>6</v>
      </c>
      <c r="J821" s="12"/>
      <c r="K821" s="18"/>
      <c r="L821" s="11" t="str">
        <f>IF(GG821=0," ",IF(GG821-K821=0," ",GG821-K821))</f>
        <v xml:space="preserve"> </v>
      </c>
      <c r="M821" s="27"/>
      <c r="N821" s="13"/>
      <c r="O821" s="14" t="str">
        <f t="shared" si="12"/>
        <v xml:space="preserve"> </v>
      </c>
      <c r="P821" s="15">
        <f t="shared" si="13"/>
        <v>0</v>
      </c>
      <c r="Q821" s="13">
        <f>P821-GO821</f>
        <v>0</v>
      </c>
      <c r="R821" s="16">
        <f t="shared" si="14"/>
        <v>0</v>
      </c>
      <c r="S821" s="17" t="str">
        <f>IF(R821=0,"-",IF(R821-Z821&gt;8,M821/(8+Z821),M821/R821))</f>
        <v>-</v>
      </c>
      <c r="T821" s="93"/>
      <c r="U821" s="17"/>
      <c r="V821" s="207"/>
      <c r="W821" s="11" t="str">
        <f>IF(GP821=0," ",IF(GP821-V821=0," ",GP821-V821))</f>
        <v xml:space="preserve"> </v>
      </c>
      <c r="X821" s="27"/>
    </row>
    <row r="822" spans="3:24" x14ac:dyDescent="0.25">
      <c r="C822" s="170">
        <f t="shared" si="15"/>
        <v>3</v>
      </c>
      <c r="D822" s="3" t="s">
        <v>785</v>
      </c>
      <c r="E822" s="7">
        <v>6</v>
      </c>
      <c r="F822" s="26" t="s">
        <v>807</v>
      </c>
      <c r="G822" s="29" t="str">
        <f t="shared" si="11"/>
        <v>6,0</v>
      </c>
      <c r="H822" s="6" t="e">
        <f>IF(E822="",D822,D822+0.1)</f>
        <v>#VALUE!</v>
      </c>
      <c r="I822" s="6">
        <f>IF(F822="",E822,E822+0.1)</f>
        <v>6</v>
      </c>
      <c r="J822" s="12"/>
      <c r="K822" s="18"/>
      <c r="L822" s="11" t="str">
        <f>IF(GG822=0," ",IF(GG822-K822=0," ",GG822-K822))</f>
        <v xml:space="preserve"> </v>
      </c>
      <c r="M822" s="27"/>
      <c r="N822" s="13"/>
      <c r="O822" s="14" t="str">
        <f t="shared" si="12"/>
        <v xml:space="preserve"> </v>
      </c>
      <c r="P822" s="15">
        <f t="shared" si="13"/>
        <v>0</v>
      </c>
      <c r="Q822" s="13">
        <f>P822-GO822</f>
        <v>0</v>
      </c>
      <c r="R822" s="16">
        <f t="shared" si="14"/>
        <v>0</v>
      </c>
      <c r="S822" s="17" t="str">
        <f>IF(R822=0,"-",IF(R822-Z822&gt;8,M822/(8+Z822),M822/R822))</f>
        <v>-</v>
      </c>
      <c r="T822" s="93"/>
      <c r="U822" s="17"/>
      <c r="V822" s="207"/>
      <c r="W822" s="11" t="str">
        <f>IF(GP822=0," ",IF(GP822-V822=0," ",GP822-V822))</f>
        <v xml:space="preserve"> </v>
      </c>
      <c r="X822" s="27"/>
    </row>
    <row r="823" spans="3:24" x14ac:dyDescent="0.25">
      <c r="C823" s="170">
        <f t="shared" si="15"/>
        <v>4</v>
      </c>
      <c r="D823" s="3" t="s">
        <v>788</v>
      </c>
      <c r="E823" s="7">
        <v>6</v>
      </c>
      <c r="F823" s="26" t="s">
        <v>807</v>
      </c>
      <c r="G823" s="28" t="str">
        <f t="shared" si="11"/>
        <v>6,0</v>
      </c>
      <c r="H823" s="6" t="e">
        <f>IF(E823="",D823,D823+0.1)</f>
        <v>#VALUE!</v>
      </c>
      <c r="I823" s="6">
        <f>IF(F823="",E823,E823+0.1)</f>
        <v>6</v>
      </c>
      <c r="J823" s="12"/>
      <c r="K823" s="18"/>
      <c r="L823" s="11" t="str">
        <f>IF(GG823=0," ",IF(GG823-K823=0," ",GG823-K823))</f>
        <v xml:space="preserve"> </v>
      </c>
      <c r="M823" s="27"/>
      <c r="N823" s="13"/>
      <c r="O823" s="14" t="str">
        <f t="shared" si="12"/>
        <v xml:space="preserve"> </v>
      </c>
      <c r="P823" s="15">
        <f t="shared" si="13"/>
        <v>0</v>
      </c>
      <c r="Q823" s="13">
        <f>P823-GO823</f>
        <v>0</v>
      </c>
      <c r="R823" s="16">
        <f t="shared" si="14"/>
        <v>0</v>
      </c>
      <c r="S823" s="17" t="str">
        <f>IF(R823=0,"-",IF(R823-Z823&gt;8,M823/(8+Z823),M823/R823))</f>
        <v>-</v>
      </c>
      <c r="T823" s="93"/>
      <c r="U823" s="17"/>
      <c r="V823" s="207"/>
      <c r="W823" s="11" t="str">
        <f>IF(GP823=0," ",IF(GP823-V823=0," ",GP823-V823))</f>
        <v xml:space="preserve"> </v>
      </c>
      <c r="X823" s="27"/>
    </row>
    <row r="824" spans="3:24" x14ac:dyDescent="0.25">
      <c r="C824" s="170">
        <f t="shared" si="15"/>
        <v>5</v>
      </c>
      <c r="D824" s="3" t="s">
        <v>800</v>
      </c>
      <c r="E824" s="7">
        <v>6</v>
      </c>
      <c r="F824" s="26" t="s">
        <v>807</v>
      </c>
      <c r="G824" s="29" t="str">
        <f t="shared" si="11"/>
        <v>6,0</v>
      </c>
      <c r="H824" s="6" t="e">
        <f>IF(E824="",D824,D824+0.1)</f>
        <v>#VALUE!</v>
      </c>
      <c r="I824" s="6">
        <f>IF(F824="",E824,E824+0.1)</f>
        <v>6</v>
      </c>
      <c r="J824" s="12"/>
      <c r="K824" s="18"/>
      <c r="L824" s="11" t="str">
        <f>IF(GG824=0," ",IF(GG824-K824=0," ",GG824-K824))</f>
        <v xml:space="preserve"> </v>
      </c>
      <c r="M824" s="27"/>
      <c r="N824" s="13"/>
      <c r="O824" s="14" t="str">
        <f t="shared" si="12"/>
        <v xml:space="preserve"> </v>
      </c>
      <c r="P824" s="15">
        <f t="shared" si="13"/>
        <v>0</v>
      </c>
      <c r="Q824" s="13">
        <f>P824-GO824</f>
        <v>0</v>
      </c>
      <c r="R824" s="16">
        <f t="shared" si="14"/>
        <v>0</v>
      </c>
      <c r="S824" s="17" t="str">
        <f>IF(R824=0,"-",IF(R824-Z824&gt;8,M824/(8+Z824),M824/R824))</f>
        <v>-</v>
      </c>
      <c r="T824" s="93"/>
      <c r="U824" s="17"/>
      <c r="V824" s="207"/>
      <c r="W824" s="11" t="str">
        <f>IF(GP824=0," ",IF(GP824-V824=0," ",GP824-V824))</f>
        <v xml:space="preserve"> </v>
      </c>
      <c r="X824" s="27"/>
    </row>
    <row r="825" spans="3:24" x14ac:dyDescent="0.25">
      <c r="C825" s="170">
        <f t="shared" si="15"/>
        <v>6</v>
      </c>
      <c r="D825" s="3" t="s">
        <v>803</v>
      </c>
      <c r="E825" s="7">
        <v>6</v>
      </c>
      <c r="F825" s="26" t="s">
        <v>807</v>
      </c>
      <c r="G825" s="29" t="str">
        <f t="shared" si="11"/>
        <v>6,0</v>
      </c>
      <c r="H825" s="6" t="e">
        <f>IF(E825="",D825,D825+0.1)</f>
        <v>#VALUE!</v>
      </c>
      <c r="I825" s="6">
        <f>IF(F825="",E825,E825+0.1)</f>
        <v>6</v>
      </c>
      <c r="J825" s="12"/>
      <c r="K825" s="18"/>
      <c r="L825" s="11" t="str">
        <f>IF(GG825=0," ",IF(GG825-K825=0," ",GG825-K825))</f>
        <v xml:space="preserve"> </v>
      </c>
      <c r="M825" s="27"/>
      <c r="N825" s="13"/>
      <c r="O825" s="14" t="str">
        <f t="shared" si="12"/>
        <v xml:space="preserve"> </v>
      </c>
      <c r="P825" s="15">
        <f t="shared" si="13"/>
        <v>0</v>
      </c>
      <c r="Q825" s="13">
        <f>P825-GO825</f>
        <v>0</v>
      </c>
      <c r="R825" s="16">
        <f t="shared" si="14"/>
        <v>0</v>
      </c>
      <c r="S825" s="17" t="str">
        <f>IF(R825=0,"-",IF(R825-Z825&gt;8,M825/(8+Z825),M825/R825))</f>
        <v>-</v>
      </c>
      <c r="T825" s="93"/>
      <c r="U825" s="17"/>
      <c r="V825" s="207"/>
      <c r="W825" s="11" t="str">
        <f>IF(GP825=0," ",IF(GP825-V825=0," ",GP825-V825))</f>
        <v xml:space="preserve"> </v>
      </c>
      <c r="X825" s="27"/>
    </row>
    <row r="826" spans="3:24" x14ac:dyDescent="0.25">
      <c r="C826" s="170">
        <f t="shared" si="15"/>
        <v>7</v>
      </c>
      <c r="D826" s="3" t="s">
        <v>774</v>
      </c>
      <c r="E826" s="7">
        <v>5.5</v>
      </c>
      <c r="F826" s="26" t="s">
        <v>807</v>
      </c>
      <c r="G826" s="29" t="str">
        <f t="shared" si="11"/>
        <v>5,5</v>
      </c>
      <c r="H826" s="6" t="e">
        <f>IF(E826="",D826,D826+0.1)</f>
        <v>#VALUE!</v>
      </c>
      <c r="I826" s="6">
        <f>IF(F826="",E826,E826+0.1)</f>
        <v>5.5</v>
      </c>
      <c r="J826" s="12"/>
      <c r="K826" s="18"/>
      <c r="L826" s="11" t="str">
        <f>IF(GG826=0," ",IF(GG826-K826=0," ",GG826-K826))</f>
        <v xml:space="preserve"> </v>
      </c>
      <c r="M826" s="27"/>
      <c r="N826" s="13"/>
      <c r="O826" s="14" t="str">
        <f t="shared" si="12"/>
        <v xml:space="preserve"> </v>
      </c>
      <c r="P826" s="15">
        <f t="shared" si="13"/>
        <v>0</v>
      </c>
      <c r="Q826" s="13">
        <f>P826-GO826</f>
        <v>0</v>
      </c>
      <c r="R826" s="16">
        <f t="shared" si="14"/>
        <v>0</v>
      </c>
      <c r="S826" s="17" t="str">
        <f>IF(R826=0,"-",IF(R826-Z826&gt;8,M826/(8+Z826),M826/R826))</f>
        <v>-</v>
      </c>
      <c r="T826" s="93"/>
      <c r="U826" s="17"/>
      <c r="V826" s="207"/>
      <c r="W826" s="11" t="str">
        <f>IF(GP826=0," ",IF(GP826-V826=0," ",GP826-V826))</f>
        <v xml:space="preserve"> </v>
      </c>
      <c r="X826" s="27"/>
    </row>
    <row r="827" spans="3:24" x14ac:dyDescent="0.25">
      <c r="C827" s="170">
        <f t="shared" si="15"/>
        <v>8</v>
      </c>
      <c r="D827" s="3" t="s">
        <v>777</v>
      </c>
      <c r="E827" s="7">
        <v>5.5</v>
      </c>
      <c r="F827" s="26" t="s">
        <v>807</v>
      </c>
      <c r="G827" s="29" t="str">
        <f t="shared" si="11"/>
        <v>5,5</v>
      </c>
      <c r="H827" s="6" t="e">
        <f>IF(E827="",D827,D827+0.1)</f>
        <v>#VALUE!</v>
      </c>
      <c r="I827" s="6">
        <f>IF(F827="",E827,E827+0.1)</f>
        <v>5.5</v>
      </c>
      <c r="J827" s="12"/>
      <c r="K827" s="18"/>
      <c r="L827" s="11" t="str">
        <f>IF(GG827=0," ",IF(GG827-K827=0," ",GG827-K827))</f>
        <v xml:space="preserve"> </v>
      </c>
      <c r="M827" s="27"/>
      <c r="N827" s="13"/>
      <c r="O827" s="14" t="str">
        <f t="shared" si="12"/>
        <v xml:space="preserve"> </v>
      </c>
      <c r="P827" s="15">
        <f t="shared" si="13"/>
        <v>0</v>
      </c>
      <c r="Q827" s="13">
        <f>P827-GO827</f>
        <v>0</v>
      </c>
      <c r="R827" s="16">
        <f t="shared" si="14"/>
        <v>0</v>
      </c>
      <c r="S827" s="17" t="str">
        <f>IF(R827=0,"-",IF(R827-Z827&gt;8,M827/(8+Z827),M827/R827))</f>
        <v>-</v>
      </c>
      <c r="T827" s="93"/>
      <c r="U827" s="17"/>
      <c r="V827" s="207"/>
      <c r="W827" s="11" t="str">
        <f>IF(GP827=0," ",IF(GP827-V827=0," ",GP827-V827))</f>
        <v xml:space="preserve"> </v>
      </c>
      <c r="X827" s="27"/>
    </row>
    <row r="828" spans="3:24" x14ac:dyDescent="0.25">
      <c r="C828" s="170">
        <f t="shared" si="15"/>
        <v>9</v>
      </c>
      <c r="D828" s="3" t="s">
        <v>778</v>
      </c>
      <c r="E828" s="7">
        <v>5.5</v>
      </c>
      <c r="F828" s="26" t="s">
        <v>807</v>
      </c>
      <c r="G828" s="29" t="str">
        <f t="shared" si="11"/>
        <v>5,5</v>
      </c>
      <c r="H828" s="6" t="e">
        <f>IF(E828="",D828,D828+0.1)</f>
        <v>#VALUE!</v>
      </c>
      <c r="I828" s="6">
        <f>IF(F828="",E828,E828+0.1)</f>
        <v>5.5</v>
      </c>
      <c r="J828" s="12"/>
      <c r="K828" s="18"/>
      <c r="L828" s="11" t="str">
        <f>IF(GG828=0," ",IF(GG828-K828=0," ",GG828-K828))</f>
        <v xml:space="preserve"> </v>
      </c>
      <c r="M828" s="27"/>
      <c r="N828" s="13"/>
      <c r="O828" s="14" t="str">
        <f t="shared" si="12"/>
        <v xml:space="preserve"> </v>
      </c>
      <c r="P828" s="15">
        <f t="shared" si="13"/>
        <v>0</v>
      </c>
      <c r="Q828" s="13">
        <f>P828-GO828</f>
        <v>0</v>
      </c>
      <c r="R828" s="16">
        <f t="shared" si="14"/>
        <v>0</v>
      </c>
      <c r="S828" s="17" t="str">
        <f>IF(R828=0,"-",IF(R828-Z828&gt;8,M828/(8+Z828),M828/R828))</f>
        <v>-</v>
      </c>
      <c r="T828" s="93"/>
      <c r="U828" s="17"/>
      <c r="V828" s="207"/>
      <c r="W828" s="11" t="str">
        <f>IF(GP828=0," ",IF(GP828-V828=0," ",GP828-V828))</f>
        <v xml:space="preserve"> </v>
      </c>
      <c r="X828" s="27"/>
    </row>
    <row r="829" spans="3:24" x14ac:dyDescent="0.25">
      <c r="C829" s="170">
        <f t="shared" si="15"/>
        <v>10</v>
      </c>
      <c r="D829" s="3" t="s">
        <v>782</v>
      </c>
      <c r="E829" s="7">
        <v>5.5</v>
      </c>
      <c r="F829" s="26" t="s">
        <v>807</v>
      </c>
      <c r="G829" s="29" t="str">
        <f t="shared" si="11"/>
        <v>5,5</v>
      </c>
      <c r="H829" s="6" t="e">
        <f>IF(E829="",D829,D829+0.1)</f>
        <v>#VALUE!</v>
      </c>
      <c r="I829" s="6">
        <f>IF(F829="",E829,E829+0.1)</f>
        <v>5.5</v>
      </c>
      <c r="J829" s="12"/>
      <c r="K829" s="18"/>
      <c r="L829" s="11" t="str">
        <f>IF(GG829=0," ",IF(GG829-K829=0," ",GG829-K829))</f>
        <v xml:space="preserve"> </v>
      </c>
      <c r="M829" s="27"/>
      <c r="N829" s="13"/>
      <c r="O829" s="14" t="str">
        <f t="shared" si="12"/>
        <v xml:space="preserve"> </v>
      </c>
      <c r="P829" s="15">
        <f t="shared" si="13"/>
        <v>0</v>
      </c>
      <c r="Q829" s="13">
        <f>P829-GO829</f>
        <v>0</v>
      </c>
      <c r="R829" s="16">
        <f t="shared" si="14"/>
        <v>0</v>
      </c>
      <c r="S829" s="17" t="str">
        <f>IF(R829=0,"-",IF(R829-Z829&gt;8,M829/(8+Z829),M829/R829))</f>
        <v>-</v>
      </c>
      <c r="T829" s="93"/>
      <c r="U829" s="17"/>
      <c r="V829" s="207"/>
      <c r="W829" s="11" t="str">
        <f>IF(GP829=0," ",IF(GP829-V829=0," ",GP829-V829))</f>
        <v xml:space="preserve"> </v>
      </c>
      <c r="X829" s="27"/>
    </row>
    <row r="830" spans="3:24" x14ac:dyDescent="0.25">
      <c r="C830" s="170">
        <f t="shared" si="15"/>
        <v>11</v>
      </c>
      <c r="D830" s="3" t="s">
        <v>787</v>
      </c>
      <c r="E830" s="7">
        <v>5.5</v>
      </c>
      <c r="F830" s="26" t="s">
        <v>807</v>
      </c>
      <c r="G830" s="29" t="str">
        <f t="shared" si="11"/>
        <v>5,5</v>
      </c>
      <c r="H830" s="6" t="e">
        <f>IF(E830="",D830,D830+0.1)</f>
        <v>#VALUE!</v>
      </c>
      <c r="I830" s="6">
        <f>IF(F830="",E830,E830+0.1)</f>
        <v>5.5</v>
      </c>
      <c r="J830" s="12"/>
      <c r="K830" s="18"/>
      <c r="L830" s="11" t="str">
        <f>IF(GG830=0," ",IF(GG830-K830=0," ",GG830-K830))</f>
        <v xml:space="preserve"> </v>
      </c>
      <c r="M830" s="27"/>
      <c r="N830" s="13"/>
      <c r="O830" s="14" t="str">
        <f t="shared" si="12"/>
        <v xml:space="preserve"> </v>
      </c>
      <c r="P830" s="15">
        <f t="shared" si="13"/>
        <v>0</v>
      </c>
      <c r="Q830" s="13">
        <f>P830-GO830</f>
        <v>0</v>
      </c>
      <c r="R830" s="16">
        <f t="shared" si="14"/>
        <v>0</v>
      </c>
      <c r="S830" s="17" t="str">
        <f>IF(R830=0,"-",IF(R830-Z830&gt;8,M830/(8+Z830),M830/R830))</f>
        <v>-</v>
      </c>
      <c r="T830" s="93"/>
      <c r="U830" s="17"/>
      <c r="V830" s="207"/>
      <c r="W830" s="11" t="str">
        <f>IF(GP830=0," ",IF(GP830-V830=0," ",GP830-V830))</f>
        <v xml:space="preserve"> </v>
      </c>
      <c r="X830" s="27"/>
    </row>
    <row r="831" spans="3:24" x14ac:dyDescent="0.25">
      <c r="C831" s="170">
        <f t="shared" si="15"/>
        <v>12</v>
      </c>
      <c r="D831" s="3" t="s">
        <v>767</v>
      </c>
      <c r="E831" s="7">
        <v>5.5</v>
      </c>
      <c r="F831" s="26" t="s">
        <v>807</v>
      </c>
      <c r="G831" s="29" t="str">
        <f t="shared" si="11"/>
        <v>5,5</v>
      </c>
      <c r="H831" s="6" t="e">
        <f>IF(E831="",D831,D831+0.1)</f>
        <v>#VALUE!</v>
      </c>
      <c r="I831" s="6">
        <f>IF(F831="",E831,E831+0.1)</f>
        <v>5.5</v>
      </c>
      <c r="J831" s="12"/>
      <c r="K831" s="18"/>
      <c r="L831" s="11" t="str">
        <f>IF(GG831=0," ",IF(GG831-K831=0," ",GG831-K831))</f>
        <v xml:space="preserve"> </v>
      </c>
      <c r="M831" s="27"/>
      <c r="N831" s="13"/>
      <c r="O831" s="14" t="str">
        <f t="shared" si="12"/>
        <v xml:space="preserve"> </v>
      </c>
      <c r="P831" s="15">
        <f t="shared" si="13"/>
        <v>0</v>
      </c>
      <c r="Q831" s="13">
        <f>P831-GO831</f>
        <v>0</v>
      </c>
      <c r="R831" s="16">
        <f t="shared" si="14"/>
        <v>0</v>
      </c>
      <c r="S831" s="17" t="str">
        <f>IF(R831=0,"-",IF(R831-Z831&gt;8,M831/(8+Z831),M831/R831))</f>
        <v>-</v>
      </c>
      <c r="T831" s="93"/>
      <c r="U831" s="17"/>
      <c r="V831" s="207"/>
      <c r="W831" s="11" t="str">
        <f>IF(GP831=0," ",IF(GP831-V831=0," ",GP831-V831))</f>
        <v xml:space="preserve"> </v>
      </c>
      <c r="X831" s="27"/>
    </row>
    <row r="832" spans="3:24" x14ac:dyDescent="0.25">
      <c r="C832" s="170">
        <f t="shared" si="15"/>
        <v>13</v>
      </c>
      <c r="D832" s="3" t="s">
        <v>789</v>
      </c>
      <c r="E832" s="7">
        <v>5.5</v>
      </c>
      <c r="F832" s="26" t="s">
        <v>807</v>
      </c>
      <c r="G832" s="29" t="str">
        <f t="shared" si="11"/>
        <v>5,5</v>
      </c>
      <c r="H832" s="6" t="e">
        <f>IF(E832="",D832,D832+0.1)</f>
        <v>#VALUE!</v>
      </c>
      <c r="I832" s="6">
        <f>IF(F832="",E832,E832+0.1)</f>
        <v>5.5</v>
      </c>
      <c r="J832" s="12"/>
      <c r="K832" s="18"/>
      <c r="L832" s="11" t="str">
        <f>IF(GG832=0," ",IF(GG832-K832=0," ",GG832-K832))</f>
        <v xml:space="preserve"> </v>
      </c>
      <c r="M832" s="27"/>
      <c r="N832" s="13"/>
      <c r="O832" s="14" t="str">
        <f t="shared" si="12"/>
        <v xml:space="preserve"> </v>
      </c>
      <c r="P832" s="15">
        <f t="shared" si="13"/>
        <v>0</v>
      </c>
      <c r="Q832" s="13">
        <f>P832-GO832</f>
        <v>0</v>
      </c>
      <c r="R832" s="16">
        <f t="shared" si="14"/>
        <v>0</v>
      </c>
      <c r="S832" s="17" t="str">
        <f>IF(R832=0,"-",IF(R832-Z832&gt;8,M832/(8+Z832),M832/R832))</f>
        <v>-</v>
      </c>
      <c r="T832" s="93"/>
      <c r="U832" s="17"/>
      <c r="V832" s="207"/>
      <c r="W832" s="11" t="str">
        <f>IF(GP832=0," ",IF(GP832-V832=0," ",GP832-V832))</f>
        <v xml:space="preserve"> </v>
      </c>
      <c r="X832" s="27"/>
    </row>
    <row r="833" spans="3:24" x14ac:dyDescent="0.25">
      <c r="C833" s="170">
        <f t="shared" si="15"/>
        <v>14</v>
      </c>
      <c r="D833" s="3" t="s">
        <v>790</v>
      </c>
      <c r="E833" s="7">
        <v>5.5</v>
      </c>
      <c r="F833" s="26" t="s">
        <v>807</v>
      </c>
      <c r="G833" s="28" t="str">
        <f t="shared" si="11"/>
        <v>5,5</v>
      </c>
      <c r="H833" s="6" t="e">
        <f>IF(E833="",D833,D833+0.1)</f>
        <v>#VALUE!</v>
      </c>
      <c r="I833" s="6">
        <f>IF(F833="",E833,E833+0.1)</f>
        <v>5.5</v>
      </c>
      <c r="J833" s="12"/>
      <c r="K833" s="18"/>
      <c r="L833" s="11" t="str">
        <f>IF(GG833=0," ",IF(GG833-K833=0," ",GG833-K833))</f>
        <v xml:space="preserve"> </v>
      </c>
      <c r="M833" s="27"/>
      <c r="N833" s="13"/>
      <c r="O833" s="14" t="str">
        <f t="shared" si="12"/>
        <v xml:space="preserve"> </v>
      </c>
      <c r="P833" s="15">
        <f t="shared" si="13"/>
        <v>0</v>
      </c>
      <c r="Q833" s="13">
        <f>P833-GO833</f>
        <v>0</v>
      </c>
      <c r="R833" s="16">
        <f t="shared" si="14"/>
        <v>0</v>
      </c>
      <c r="S833" s="17" t="str">
        <f>IF(R833=0,"-",IF(R833-Z833&gt;8,M833/(8+Z833),M833/R833))</f>
        <v>-</v>
      </c>
      <c r="T833" s="93"/>
      <c r="U833" s="17"/>
      <c r="V833" s="207"/>
      <c r="W833" s="11" t="str">
        <f>IF(GP833=0," ",IF(GP833-V833=0," ",GP833-V833))</f>
        <v xml:space="preserve"> </v>
      </c>
      <c r="X833" s="27"/>
    </row>
    <row r="834" spans="3:24" x14ac:dyDescent="0.25">
      <c r="C834" s="170">
        <f t="shared" si="15"/>
        <v>15</v>
      </c>
      <c r="D834" s="3" t="s">
        <v>791</v>
      </c>
      <c r="E834" s="7">
        <v>5.5</v>
      </c>
      <c r="F834" s="26" t="s">
        <v>807</v>
      </c>
      <c r="G834" s="29" t="str">
        <f t="shared" si="11"/>
        <v>5,5</v>
      </c>
      <c r="H834" s="6" t="e">
        <f>IF(E834="",D834,D834+0.1)</f>
        <v>#VALUE!</v>
      </c>
      <c r="I834" s="6">
        <f>IF(F834="",E834,E834+0.1)</f>
        <v>5.5</v>
      </c>
      <c r="J834" s="12"/>
      <c r="K834" s="18"/>
      <c r="L834" s="11" t="str">
        <f>IF(GG834=0," ",IF(GG834-K834=0," ",GG834-K834))</f>
        <v xml:space="preserve"> </v>
      </c>
      <c r="M834" s="27"/>
      <c r="N834" s="13"/>
      <c r="O834" s="14" t="str">
        <f t="shared" si="12"/>
        <v xml:space="preserve"> </v>
      </c>
      <c r="P834" s="15">
        <f t="shared" si="13"/>
        <v>0</v>
      </c>
      <c r="Q834" s="13">
        <f>P834-GO834</f>
        <v>0</v>
      </c>
      <c r="R834" s="16">
        <f t="shared" si="14"/>
        <v>0</v>
      </c>
      <c r="S834" s="17" t="str">
        <f>IF(R834=0,"-",IF(R834-Z834&gt;8,M834/(8+Z834),M834/R834))</f>
        <v>-</v>
      </c>
      <c r="T834" s="93"/>
      <c r="U834" s="17"/>
      <c r="V834" s="207"/>
      <c r="W834" s="11" t="str">
        <f>IF(GP834=0," ",IF(GP834-V834=0," ",GP834-V834))</f>
        <v xml:space="preserve"> </v>
      </c>
      <c r="X834" s="27"/>
    </row>
    <row r="835" spans="3:24" x14ac:dyDescent="0.25">
      <c r="C835" s="170">
        <f t="shared" si="15"/>
        <v>16</v>
      </c>
      <c r="D835" s="3" t="s">
        <v>792</v>
      </c>
      <c r="E835" s="7">
        <v>5.5</v>
      </c>
      <c r="F835" s="26" t="s">
        <v>807</v>
      </c>
      <c r="G835" s="29" t="str">
        <f t="shared" si="11"/>
        <v>5,5</v>
      </c>
      <c r="H835" s="6" t="e">
        <f>IF(E835="",D835,D835+0.1)</f>
        <v>#VALUE!</v>
      </c>
      <c r="I835" s="6">
        <f>IF(F835="",E835,E835+0.1)</f>
        <v>5.5</v>
      </c>
      <c r="J835" s="12"/>
      <c r="K835" s="18"/>
      <c r="L835" s="11" t="str">
        <f>IF(GG835=0," ",IF(GG835-K835=0," ",GG835-K835))</f>
        <v xml:space="preserve"> </v>
      </c>
      <c r="M835" s="27"/>
      <c r="N835" s="13"/>
      <c r="O835" s="14" t="str">
        <f t="shared" si="12"/>
        <v xml:space="preserve"> </v>
      </c>
      <c r="P835" s="15">
        <f t="shared" si="13"/>
        <v>0</v>
      </c>
      <c r="Q835" s="13">
        <f>P835-GO835</f>
        <v>0</v>
      </c>
      <c r="R835" s="16">
        <f t="shared" si="14"/>
        <v>0</v>
      </c>
      <c r="S835" s="17" t="str">
        <f>IF(R835=0,"-",IF(R835-Z835&gt;8,M835/(8+Z835),M835/R835))</f>
        <v>-</v>
      </c>
      <c r="T835" s="93"/>
      <c r="U835" s="17"/>
      <c r="V835" s="207"/>
      <c r="W835" s="11" t="str">
        <f>IF(GP835=0," ",IF(GP835-V835=0," ",GP835-V835))</f>
        <v xml:space="preserve"> </v>
      </c>
      <c r="X835" s="27"/>
    </row>
    <row r="836" spans="3:24" x14ac:dyDescent="0.25">
      <c r="C836" s="170">
        <f t="shared" si="15"/>
        <v>17</v>
      </c>
      <c r="D836" s="3" t="s">
        <v>796</v>
      </c>
      <c r="E836" s="7">
        <v>5.5</v>
      </c>
      <c r="F836" s="26" t="s">
        <v>807</v>
      </c>
      <c r="G836" s="29" t="str">
        <f t="shared" si="11"/>
        <v>5,5</v>
      </c>
      <c r="H836" s="6" t="e">
        <f>IF(E836="",D836,D836+0.1)</f>
        <v>#VALUE!</v>
      </c>
      <c r="I836" s="6">
        <f>IF(F836="",E836,E836+0.1)</f>
        <v>5.5</v>
      </c>
      <c r="J836" s="12"/>
      <c r="K836" s="18"/>
      <c r="L836" s="11" t="str">
        <f>IF(GG836=0," ",IF(GG836-K836=0," ",GG836-K836))</f>
        <v xml:space="preserve"> </v>
      </c>
      <c r="M836" s="27"/>
      <c r="N836" s="13"/>
      <c r="O836" s="14" t="str">
        <f t="shared" si="12"/>
        <v xml:space="preserve"> </v>
      </c>
      <c r="P836" s="15">
        <f t="shared" si="13"/>
        <v>0</v>
      </c>
      <c r="Q836" s="13">
        <f>P836-GO836</f>
        <v>0</v>
      </c>
      <c r="R836" s="16">
        <f t="shared" si="14"/>
        <v>0</v>
      </c>
      <c r="S836" s="17" t="str">
        <f>IF(R836=0,"-",IF(R836-Z836&gt;8,M836/(8+Z836),M836/R836))</f>
        <v>-</v>
      </c>
      <c r="T836" s="93"/>
      <c r="U836" s="17"/>
      <c r="V836" s="207"/>
      <c r="W836" s="11" t="str">
        <f>IF(GP836=0," ",IF(GP836-V836=0," ",GP836-V836))</f>
        <v xml:space="preserve"> </v>
      </c>
      <c r="X836" s="27"/>
    </row>
    <row r="837" spans="3:24" x14ac:dyDescent="0.25">
      <c r="C837" s="170">
        <f t="shared" si="15"/>
        <v>18</v>
      </c>
      <c r="D837" s="3" t="s">
        <v>798</v>
      </c>
      <c r="E837" s="7">
        <v>5.5</v>
      </c>
      <c r="F837" s="26" t="s">
        <v>807</v>
      </c>
      <c r="G837" s="29" t="str">
        <f t="shared" si="11"/>
        <v>5,5</v>
      </c>
      <c r="H837" s="6" t="e">
        <f>IF(E837="",D837,D837+0.1)</f>
        <v>#VALUE!</v>
      </c>
      <c r="I837" s="6">
        <f>IF(F837="",E837,E837+0.1)</f>
        <v>5.5</v>
      </c>
      <c r="J837" s="12"/>
      <c r="K837" s="18"/>
      <c r="L837" s="11" t="str">
        <f>IF(GG837=0," ",IF(GG837-K837=0," ",GG837-K837))</f>
        <v xml:space="preserve"> </v>
      </c>
      <c r="M837" s="27"/>
      <c r="N837" s="13"/>
      <c r="O837" s="14" t="str">
        <f t="shared" si="12"/>
        <v xml:space="preserve"> </v>
      </c>
      <c r="P837" s="15">
        <f t="shared" si="13"/>
        <v>0</v>
      </c>
      <c r="Q837" s="13">
        <f>P837-GO837</f>
        <v>0</v>
      </c>
      <c r="R837" s="16">
        <f t="shared" si="14"/>
        <v>0</v>
      </c>
      <c r="S837" s="17" t="str">
        <f>IF(R837=0,"-",IF(R837-Z837&gt;8,M837/(8+Z837),M837/R837))</f>
        <v>-</v>
      </c>
      <c r="T837" s="93"/>
      <c r="U837" s="17"/>
      <c r="V837" s="207"/>
      <c r="W837" s="11" t="str">
        <f>IF(GP837=0," ",IF(GP837-V837=0," ",GP837-V837))</f>
        <v xml:space="preserve"> </v>
      </c>
      <c r="X837" s="27"/>
    </row>
    <row r="838" spans="3:24" ht="15.75" thickBot="1" x14ac:dyDescent="0.3">
      <c r="C838" s="171">
        <f t="shared" si="15"/>
        <v>19</v>
      </c>
      <c r="D838" s="228" t="s">
        <v>799</v>
      </c>
      <c r="E838" s="46">
        <v>5.5</v>
      </c>
      <c r="F838" s="47" t="s">
        <v>807</v>
      </c>
      <c r="G838" s="48" t="str">
        <f t="shared" si="11"/>
        <v>5,5</v>
      </c>
      <c r="H838" s="49" t="e">
        <f>IF(E838="",D838,D838+0.1)</f>
        <v>#VALUE!</v>
      </c>
      <c r="I838" s="49">
        <f>IF(F838="",E838,E838+0.1)</f>
        <v>5.5</v>
      </c>
      <c r="J838" s="50"/>
      <c r="K838" s="51"/>
      <c r="L838" s="52" t="str">
        <f>IF(GG838=0," ",IF(GG838-K838=0," ",GG838-K838))</f>
        <v xml:space="preserve"> </v>
      </c>
      <c r="M838" s="53"/>
      <c r="N838" s="54"/>
      <c r="O838" s="55" t="str">
        <f t="shared" si="12"/>
        <v xml:space="preserve"> </v>
      </c>
      <c r="P838" s="56">
        <f t="shared" si="13"/>
        <v>0</v>
      </c>
      <c r="Q838" s="54">
        <f>P838-GO838</f>
        <v>0</v>
      </c>
      <c r="R838" s="57">
        <f t="shared" si="14"/>
        <v>0</v>
      </c>
      <c r="S838" s="58" t="str">
        <f>IF(R838=0,"-",IF(R838-Z838&gt;8,M838/(8+Z838),M838/R838))</f>
        <v>-</v>
      </c>
      <c r="T838" s="94"/>
      <c r="U838" s="58"/>
      <c r="V838" s="207"/>
      <c r="W838" s="11" t="str">
        <f>IF(GP838=0," ",IF(GP838-V838=0," ",GP838-V838))</f>
        <v xml:space="preserve"> </v>
      </c>
      <c r="X838" s="27"/>
    </row>
  </sheetData>
  <sortState xmlns:xlrd2="http://schemas.microsoft.com/office/spreadsheetml/2017/richdata2" ref="A10:X81">
    <sortCondition descending="1" ref="H10:H81"/>
    <sortCondition descending="1" ref="M10:M81"/>
    <sortCondition descending="1" ref="E10:E81"/>
    <sortCondition descending="1" ref="I10:I81"/>
    <sortCondition descending="1" ref="S10:S81"/>
    <sortCondition ref="D10:D81"/>
  </sortState>
  <mergeCells count="23">
    <mergeCell ref="O5:O9"/>
    <mergeCell ref="C2:S2"/>
    <mergeCell ref="C3:S3"/>
    <mergeCell ref="C4:S4"/>
    <mergeCell ref="V5:V9"/>
    <mergeCell ref="W5:W9"/>
    <mergeCell ref="X5:X9"/>
    <mergeCell ref="T5:U5"/>
    <mergeCell ref="T6:U6"/>
    <mergeCell ref="T9:U9"/>
    <mergeCell ref="T7:U8"/>
    <mergeCell ref="C819:S819"/>
    <mergeCell ref="C812:S812"/>
    <mergeCell ref="P5:Q9"/>
    <mergeCell ref="R5:R9"/>
    <mergeCell ref="S5:S9"/>
    <mergeCell ref="D5:D9"/>
    <mergeCell ref="G5:G9"/>
    <mergeCell ref="C5:C9"/>
    <mergeCell ref="K5:K9"/>
    <mergeCell ref="L5:L9"/>
    <mergeCell ref="J5:J9"/>
    <mergeCell ref="M5:N9"/>
  </mergeCells>
  <conditionalFormatting sqref="N398:N400 N225:N385 N83:N223 N811 Q82:Q400 Q473:Q811 N473:N800 Q402:Q471 N402:N471 L82:L811 L813:L817 N813:N817 Q813:Q817 W820:W838 W813">
    <cfRule type="cellIs" dxfId="594" priority="242" operator="lessThan">
      <formula>0</formula>
    </cfRule>
    <cfRule type="cellIs" dxfId="593" priority="243" operator="greaterThan">
      <formula>0</formula>
    </cfRule>
  </conditionalFormatting>
  <conditionalFormatting sqref="L381:L383 L385">
    <cfRule type="cellIs" dxfId="592" priority="351" operator="lessThan">
      <formula>0</formula>
    </cfRule>
    <cfRule type="cellIs" dxfId="591" priority="352" operator="greaterThan">
      <formula>0</formula>
    </cfRule>
  </conditionalFormatting>
  <conditionalFormatting sqref="L381:L383 L385 L366:L370">
    <cfRule type="containsText" dxfId="590" priority="353" operator="containsText" text=" ">
      <formula>NOT(ISERROR(SEARCH(" ",L366)))</formula>
    </cfRule>
  </conditionalFormatting>
  <conditionalFormatting sqref="L385">
    <cfRule type="cellIs" dxfId="589" priority="302" operator="lessThan">
      <formula>0</formula>
    </cfRule>
    <cfRule type="cellIs" dxfId="588" priority="303" operator="greaterThan">
      <formula>0</formula>
    </cfRule>
  </conditionalFormatting>
  <conditionalFormatting sqref="L385">
    <cfRule type="containsText" dxfId="587" priority="304" operator="containsText" text=" ">
      <formula>NOT(ISERROR(SEARCH(" ",L385)))</formula>
    </cfRule>
  </conditionalFormatting>
  <conditionalFormatting sqref="L380">
    <cfRule type="cellIs" dxfId="586" priority="294" operator="lessThan">
      <formula>0</formula>
    </cfRule>
    <cfRule type="cellIs" dxfId="585" priority="295" operator="greaterThan">
      <formula>0</formula>
    </cfRule>
  </conditionalFormatting>
  <conditionalFormatting sqref="L380">
    <cfRule type="containsText" dxfId="584" priority="296" operator="containsText" text=" ">
      <formula>NOT(ISERROR(SEARCH(" ",L380)))</formula>
    </cfRule>
  </conditionalFormatting>
  <conditionalFormatting sqref="N380:N385 Q380:Q385">
    <cfRule type="cellIs" dxfId="583" priority="292" operator="lessThan">
      <formula>0</formula>
    </cfRule>
    <cfRule type="cellIs" dxfId="582" priority="293" operator="greaterThan">
      <formula>0</formula>
    </cfRule>
  </conditionalFormatting>
  <conditionalFormatting sqref="L372:L373 L379">
    <cfRule type="cellIs" dxfId="581" priority="286" operator="lessThan">
      <formula>0</formula>
    </cfRule>
    <cfRule type="cellIs" dxfId="580" priority="287" operator="greaterThan">
      <formula>0</formula>
    </cfRule>
  </conditionalFormatting>
  <conditionalFormatting sqref="L372:L373 L379">
    <cfRule type="containsText" dxfId="579" priority="288" operator="containsText" text=" ">
      <formula>NOT(ISERROR(SEARCH(" ",L372)))</formula>
    </cfRule>
  </conditionalFormatting>
  <conditionalFormatting sqref="L371">
    <cfRule type="cellIs" dxfId="578" priority="283" operator="lessThan">
      <formula>0</formula>
    </cfRule>
    <cfRule type="cellIs" dxfId="577" priority="284" operator="greaterThan">
      <formula>0</formula>
    </cfRule>
  </conditionalFormatting>
  <conditionalFormatting sqref="L371">
    <cfRule type="containsText" dxfId="576" priority="285" operator="containsText" text=" ">
      <formula>NOT(ISERROR(SEARCH(" ",L371)))</formula>
    </cfRule>
  </conditionalFormatting>
  <conditionalFormatting sqref="Q371:Q373 N371:N373 N379 Q379">
    <cfRule type="cellIs" dxfId="575" priority="281" operator="lessThan">
      <formula>0</formula>
    </cfRule>
    <cfRule type="cellIs" dxfId="574" priority="282" operator="greaterThan">
      <formula>0</formula>
    </cfRule>
  </conditionalFormatting>
  <conditionalFormatting sqref="L384">
    <cfRule type="cellIs" dxfId="573" priority="278" operator="lessThan">
      <formula>0</formula>
    </cfRule>
    <cfRule type="cellIs" dxfId="572" priority="279" operator="greaterThan">
      <formula>0</formula>
    </cfRule>
  </conditionalFormatting>
  <conditionalFormatting sqref="L384">
    <cfRule type="containsText" dxfId="571" priority="280" operator="containsText" text=" ">
      <formula>NOT(ISERROR(SEARCH(" ",L384)))</formula>
    </cfRule>
  </conditionalFormatting>
  <conditionalFormatting sqref="L376:L378 N374:N378 Q374:Q378">
    <cfRule type="cellIs" dxfId="570" priority="275" operator="lessThan">
      <formula>0</formula>
    </cfRule>
    <cfRule type="cellIs" dxfId="569" priority="276" operator="greaterThan">
      <formula>0</formula>
    </cfRule>
  </conditionalFormatting>
  <conditionalFormatting sqref="L376:L378">
    <cfRule type="containsText" dxfId="568" priority="277" operator="containsText" text=" ">
      <formula>NOT(ISERROR(SEARCH(" ",L376)))</formula>
    </cfRule>
  </conditionalFormatting>
  <conditionalFormatting sqref="L375">
    <cfRule type="cellIs" dxfId="567" priority="272" operator="lessThan">
      <formula>0</formula>
    </cfRule>
    <cfRule type="cellIs" dxfId="566" priority="273" operator="greaterThan">
      <formula>0</formula>
    </cfRule>
  </conditionalFormatting>
  <conditionalFormatting sqref="L375">
    <cfRule type="containsText" dxfId="565" priority="274" operator="containsText" text=" ">
      <formula>NOT(ISERROR(SEARCH(" ",L375)))</formula>
    </cfRule>
  </conditionalFormatting>
  <conditionalFormatting sqref="N375:N378 Q375:Q378">
    <cfRule type="cellIs" dxfId="564" priority="270" operator="lessThan">
      <formula>0</formula>
    </cfRule>
    <cfRule type="cellIs" dxfId="563" priority="271" operator="greaterThan">
      <formula>0</formula>
    </cfRule>
  </conditionalFormatting>
  <conditionalFormatting sqref="L374">
    <cfRule type="cellIs" dxfId="562" priority="267" operator="lessThan">
      <formula>0</formula>
    </cfRule>
    <cfRule type="cellIs" dxfId="561" priority="268" operator="greaterThan">
      <formula>0</formula>
    </cfRule>
  </conditionalFormatting>
  <conditionalFormatting sqref="L374">
    <cfRule type="containsText" dxfId="560" priority="269" operator="containsText" text=" ">
      <formula>NOT(ISERROR(SEARCH(" ",L374)))</formula>
    </cfRule>
  </conditionalFormatting>
  <conditionalFormatting sqref="N374 Q374">
    <cfRule type="cellIs" dxfId="559" priority="265" operator="lessThan">
      <formula>0</formula>
    </cfRule>
    <cfRule type="cellIs" dxfId="558" priority="266" operator="greaterThan">
      <formula>0</formula>
    </cfRule>
  </conditionalFormatting>
  <conditionalFormatting sqref="L386:L397 N386:N397 Q386:Q397">
    <cfRule type="cellIs" dxfId="557" priority="255" operator="lessThan">
      <formula>0</formula>
    </cfRule>
    <cfRule type="cellIs" dxfId="556" priority="256" operator="greaterThan">
      <formula>0</formula>
    </cfRule>
  </conditionalFormatting>
  <conditionalFormatting sqref="L386:L397">
    <cfRule type="containsText" dxfId="555" priority="257" operator="containsText" text=" ">
      <formula>NOT(ISERROR(SEARCH(" ",L386)))</formula>
    </cfRule>
  </conditionalFormatting>
  <conditionalFormatting sqref="L386:L397">
    <cfRule type="cellIs" dxfId="554" priority="252" operator="lessThan">
      <formula>0</formula>
    </cfRule>
    <cfRule type="cellIs" dxfId="553" priority="253" operator="greaterThan">
      <formula>0</formula>
    </cfRule>
  </conditionalFormatting>
  <conditionalFormatting sqref="L386:L397">
    <cfRule type="containsText" dxfId="552" priority="254" operator="containsText" text=" ">
      <formula>NOT(ISERROR(SEARCH(" ",L386)))</formula>
    </cfRule>
  </conditionalFormatting>
  <conditionalFormatting sqref="N386:N397 Q386:Q397">
    <cfRule type="cellIs" dxfId="551" priority="250" operator="lessThan">
      <formula>0</formula>
    </cfRule>
    <cfRule type="cellIs" dxfId="550" priority="251" operator="greaterThan">
      <formula>0</formula>
    </cfRule>
  </conditionalFormatting>
  <conditionalFormatting sqref="L398:L400 N398:N400 Q398:Q400 Q814:Q816 N814:N816 L814:L816 Q811 N811 L811 Q473:Q800 N473:N800 L473:L800 Q402:Q471 N402:N471 L402:L471">
    <cfRule type="cellIs" dxfId="549" priority="247" operator="lessThan">
      <formula>0</formula>
    </cfRule>
    <cfRule type="cellIs" dxfId="548" priority="248" operator="greaterThan">
      <formula>0</formula>
    </cfRule>
  </conditionalFormatting>
  <conditionalFormatting sqref="L398:L400 L814:L816 L811 L473:L800 L402:L471">
    <cfRule type="containsText" dxfId="547" priority="249" operator="containsText" text=" ">
      <formula>NOT(ISERROR(SEARCH(" ",L398)))</formula>
    </cfRule>
  </conditionalFormatting>
  <conditionalFormatting sqref="L398:L400 L814:L816 L811 L473:L800 L402:L471">
    <cfRule type="cellIs" dxfId="546" priority="244" operator="lessThan">
      <formula>0</formula>
    </cfRule>
    <cfRule type="cellIs" dxfId="545" priority="245" operator="greaterThan">
      <formula>0</formula>
    </cfRule>
  </conditionalFormatting>
  <conditionalFormatting sqref="L398:L400 L814:L816 L811 L473:L800 L402:L471">
    <cfRule type="containsText" dxfId="544" priority="246" operator="containsText" text=" ">
      <formula>NOT(ISERROR(SEARCH(" ",L398)))</formula>
    </cfRule>
  </conditionalFormatting>
  <conditionalFormatting sqref="L224 N224 Q224">
    <cfRule type="cellIs" dxfId="543" priority="240" operator="lessThan">
      <formula>0</formula>
    </cfRule>
    <cfRule type="cellIs" dxfId="542" priority="241" operator="greaterThan">
      <formula>0</formula>
    </cfRule>
  </conditionalFormatting>
  <conditionalFormatting sqref="L82 N82 Q82">
    <cfRule type="cellIs" dxfId="541" priority="238" operator="lessThan">
      <formula>0</formula>
    </cfRule>
    <cfRule type="cellIs" dxfId="540" priority="239" operator="greaterThan">
      <formula>0</formula>
    </cfRule>
  </conditionalFormatting>
  <conditionalFormatting sqref="N801 Q801">
    <cfRule type="cellIs" dxfId="539" priority="230" operator="lessThan">
      <formula>0</formula>
    </cfRule>
    <cfRule type="cellIs" dxfId="538" priority="231" operator="greaterThan">
      <formula>0</formula>
    </cfRule>
  </conditionalFormatting>
  <conditionalFormatting sqref="L801 N801 Q801">
    <cfRule type="cellIs" dxfId="537" priority="235" operator="lessThan">
      <formula>0</formula>
    </cfRule>
    <cfRule type="cellIs" dxfId="536" priority="236" operator="greaterThan">
      <formula>0</formula>
    </cfRule>
  </conditionalFormatting>
  <conditionalFormatting sqref="L801">
    <cfRule type="containsText" dxfId="535" priority="237" operator="containsText" text=" ">
      <formula>NOT(ISERROR(SEARCH(" ",L801)))</formula>
    </cfRule>
  </conditionalFormatting>
  <conditionalFormatting sqref="L801">
    <cfRule type="cellIs" dxfId="534" priority="232" operator="lessThan">
      <formula>0</formula>
    </cfRule>
    <cfRule type="cellIs" dxfId="533" priority="233" operator="greaterThan">
      <formula>0</formula>
    </cfRule>
  </conditionalFormatting>
  <conditionalFormatting sqref="L801">
    <cfRule type="containsText" dxfId="532" priority="234" operator="containsText" text=" ">
      <formula>NOT(ISERROR(SEARCH(" ",L801)))</formula>
    </cfRule>
  </conditionalFormatting>
  <conditionalFormatting sqref="Q810 N810">
    <cfRule type="cellIs" dxfId="531" priority="222" operator="lessThan">
      <formula>0</formula>
    </cfRule>
    <cfRule type="cellIs" dxfId="530" priority="223" operator="greaterThan">
      <formula>0</formula>
    </cfRule>
  </conditionalFormatting>
  <conditionalFormatting sqref="Q810 N810 L810">
    <cfRule type="cellIs" dxfId="529" priority="227" operator="lessThan">
      <formula>0</formula>
    </cfRule>
    <cfRule type="cellIs" dxfId="528" priority="228" operator="greaterThan">
      <formula>0</formula>
    </cfRule>
  </conditionalFormatting>
  <conditionalFormatting sqref="L810">
    <cfRule type="containsText" dxfId="527" priority="229" operator="containsText" text=" ">
      <formula>NOT(ISERROR(SEARCH(" ",L810)))</formula>
    </cfRule>
  </conditionalFormatting>
  <conditionalFormatting sqref="L810">
    <cfRule type="cellIs" dxfId="526" priority="224" operator="lessThan">
      <formula>0</formula>
    </cfRule>
    <cfRule type="cellIs" dxfId="525" priority="225" operator="greaterThan">
      <formula>0</formula>
    </cfRule>
  </conditionalFormatting>
  <conditionalFormatting sqref="L810">
    <cfRule type="containsText" dxfId="524" priority="226" operator="containsText" text=" ">
      <formula>NOT(ISERROR(SEARCH(" ",L810)))</formula>
    </cfRule>
  </conditionalFormatting>
  <conditionalFormatting sqref="Q809 N809">
    <cfRule type="cellIs" dxfId="523" priority="214" operator="lessThan">
      <formula>0</formula>
    </cfRule>
    <cfRule type="cellIs" dxfId="522" priority="215" operator="greaterThan">
      <formula>0</formula>
    </cfRule>
  </conditionalFormatting>
  <conditionalFormatting sqref="Q809 N809 L809">
    <cfRule type="cellIs" dxfId="521" priority="219" operator="lessThan">
      <formula>0</formula>
    </cfRule>
    <cfRule type="cellIs" dxfId="520" priority="220" operator="greaterThan">
      <formula>0</formula>
    </cfRule>
  </conditionalFormatting>
  <conditionalFormatting sqref="L809">
    <cfRule type="containsText" dxfId="519" priority="221" operator="containsText" text=" ">
      <formula>NOT(ISERROR(SEARCH(" ",L809)))</formula>
    </cfRule>
  </conditionalFormatting>
  <conditionalFormatting sqref="L809">
    <cfRule type="cellIs" dxfId="518" priority="216" operator="lessThan">
      <formula>0</formula>
    </cfRule>
    <cfRule type="cellIs" dxfId="517" priority="217" operator="greaterThan">
      <formula>0</formula>
    </cfRule>
  </conditionalFormatting>
  <conditionalFormatting sqref="L809">
    <cfRule type="containsText" dxfId="516" priority="218" operator="containsText" text=" ">
      <formula>NOT(ISERROR(SEARCH(" ",L809)))</formula>
    </cfRule>
  </conditionalFormatting>
  <conditionalFormatting sqref="Q808 N808">
    <cfRule type="cellIs" dxfId="515" priority="206" operator="lessThan">
      <formula>0</formula>
    </cfRule>
    <cfRule type="cellIs" dxfId="514" priority="207" operator="greaterThan">
      <formula>0</formula>
    </cfRule>
  </conditionalFormatting>
  <conditionalFormatting sqref="Q808 N808 L808">
    <cfRule type="cellIs" dxfId="513" priority="211" operator="lessThan">
      <formula>0</formula>
    </cfRule>
    <cfRule type="cellIs" dxfId="512" priority="212" operator="greaterThan">
      <formula>0</formula>
    </cfRule>
  </conditionalFormatting>
  <conditionalFormatting sqref="L808">
    <cfRule type="containsText" dxfId="511" priority="213" operator="containsText" text=" ">
      <formula>NOT(ISERROR(SEARCH(" ",L808)))</formula>
    </cfRule>
  </conditionalFormatting>
  <conditionalFormatting sqref="L808">
    <cfRule type="cellIs" dxfId="510" priority="208" operator="lessThan">
      <formula>0</formula>
    </cfRule>
    <cfRule type="cellIs" dxfId="509" priority="209" operator="greaterThan">
      <formula>0</formula>
    </cfRule>
  </conditionalFormatting>
  <conditionalFormatting sqref="L808">
    <cfRule type="containsText" dxfId="508" priority="210" operator="containsText" text=" ">
      <formula>NOT(ISERROR(SEARCH(" ",L808)))</formula>
    </cfRule>
  </conditionalFormatting>
  <conditionalFormatting sqref="Q805 N805">
    <cfRule type="cellIs" dxfId="507" priority="198" operator="lessThan">
      <formula>0</formula>
    </cfRule>
    <cfRule type="cellIs" dxfId="506" priority="199" operator="greaterThan">
      <formula>0</formula>
    </cfRule>
  </conditionalFormatting>
  <conditionalFormatting sqref="Q805 N805 L805">
    <cfRule type="cellIs" dxfId="505" priority="203" operator="lessThan">
      <formula>0</formula>
    </cfRule>
    <cfRule type="cellIs" dxfId="504" priority="204" operator="greaterThan">
      <formula>0</formula>
    </cfRule>
  </conditionalFormatting>
  <conditionalFormatting sqref="L805">
    <cfRule type="containsText" dxfId="503" priority="205" operator="containsText" text=" ">
      <formula>NOT(ISERROR(SEARCH(" ",L805)))</formula>
    </cfRule>
  </conditionalFormatting>
  <conditionalFormatting sqref="L805">
    <cfRule type="cellIs" dxfId="502" priority="200" operator="lessThan">
      <formula>0</formula>
    </cfRule>
    <cfRule type="cellIs" dxfId="501" priority="201" operator="greaterThan">
      <formula>0</formula>
    </cfRule>
  </conditionalFormatting>
  <conditionalFormatting sqref="L805">
    <cfRule type="containsText" dxfId="500" priority="202" operator="containsText" text=" ">
      <formula>NOT(ISERROR(SEARCH(" ",L805)))</formula>
    </cfRule>
  </conditionalFormatting>
  <conditionalFormatting sqref="Q804 N804">
    <cfRule type="cellIs" dxfId="499" priority="190" operator="lessThan">
      <formula>0</formula>
    </cfRule>
    <cfRule type="cellIs" dxfId="498" priority="191" operator="greaterThan">
      <formula>0</formula>
    </cfRule>
  </conditionalFormatting>
  <conditionalFormatting sqref="Q804 N804 L804">
    <cfRule type="cellIs" dxfId="497" priority="195" operator="lessThan">
      <formula>0</formula>
    </cfRule>
    <cfRule type="cellIs" dxfId="496" priority="196" operator="greaterThan">
      <formula>0</formula>
    </cfRule>
  </conditionalFormatting>
  <conditionalFormatting sqref="L804">
    <cfRule type="containsText" dxfId="495" priority="197" operator="containsText" text=" ">
      <formula>NOT(ISERROR(SEARCH(" ",L804)))</formula>
    </cfRule>
  </conditionalFormatting>
  <conditionalFormatting sqref="L804">
    <cfRule type="cellIs" dxfId="494" priority="192" operator="lessThan">
      <formula>0</formula>
    </cfRule>
    <cfRule type="cellIs" dxfId="493" priority="193" operator="greaterThan">
      <formula>0</formula>
    </cfRule>
  </conditionalFormatting>
  <conditionalFormatting sqref="L804">
    <cfRule type="containsText" dxfId="492" priority="194" operator="containsText" text=" ">
      <formula>NOT(ISERROR(SEARCH(" ",L804)))</formula>
    </cfRule>
  </conditionalFormatting>
  <conditionalFormatting sqref="Q803 N803">
    <cfRule type="cellIs" dxfId="491" priority="182" operator="lessThan">
      <formula>0</formula>
    </cfRule>
    <cfRule type="cellIs" dxfId="490" priority="183" operator="greaterThan">
      <formula>0</formula>
    </cfRule>
  </conditionalFormatting>
  <conditionalFormatting sqref="Q803 N803 L803">
    <cfRule type="cellIs" dxfId="489" priority="187" operator="lessThan">
      <formula>0</formula>
    </cfRule>
    <cfRule type="cellIs" dxfId="488" priority="188" operator="greaterThan">
      <formula>0</formula>
    </cfRule>
  </conditionalFormatting>
  <conditionalFormatting sqref="L803">
    <cfRule type="containsText" dxfId="487" priority="189" operator="containsText" text=" ">
      <formula>NOT(ISERROR(SEARCH(" ",L803)))</formula>
    </cfRule>
  </conditionalFormatting>
  <conditionalFormatting sqref="L803">
    <cfRule type="cellIs" dxfId="486" priority="184" operator="lessThan">
      <formula>0</formula>
    </cfRule>
    <cfRule type="cellIs" dxfId="485" priority="185" operator="greaterThan">
      <formula>0</formula>
    </cfRule>
  </conditionalFormatting>
  <conditionalFormatting sqref="L803">
    <cfRule type="containsText" dxfId="484" priority="186" operator="containsText" text=" ">
      <formula>NOT(ISERROR(SEARCH(" ",L803)))</formula>
    </cfRule>
  </conditionalFormatting>
  <conditionalFormatting sqref="Q802 N802">
    <cfRule type="cellIs" dxfId="483" priority="174" operator="lessThan">
      <formula>0</formula>
    </cfRule>
    <cfRule type="cellIs" dxfId="482" priority="175" operator="greaterThan">
      <formula>0</formula>
    </cfRule>
  </conditionalFormatting>
  <conditionalFormatting sqref="Q802 N802 L802">
    <cfRule type="cellIs" dxfId="481" priority="179" operator="lessThan">
      <formula>0</formula>
    </cfRule>
    <cfRule type="cellIs" dxfId="480" priority="180" operator="greaterThan">
      <formula>0</formula>
    </cfRule>
  </conditionalFormatting>
  <conditionalFormatting sqref="L802">
    <cfRule type="containsText" dxfId="479" priority="181" operator="containsText" text=" ">
      <formula>NOT(ISERROR(SEARCH(" ",L802)))</formula>
    </cfRule>
  </conditionalFormatting>
  <conditionalFormatting sqref="L802">
    <cfRule type="cellIs" dxfId="478" priority="176" operator="lessThan">
      <formula>0</formula>
    </cfRule>
    <cfRule type="cellIs" dxfId="477" priority="177" operator="greaterThan">
      <formula>0</formula>
    </cfRule>
  </conditionalFormatting>
  <conditionalFormatting sqref="L802">
    <cfRule type="containsText" dxfId="476" priority="178" operator="containsText" text=" ">
      <formula>NOT(ISERROR(SEARCH(" ",L802)))</formula>
    </cfRule>
  </conditionalFormatting>
  <conditionalFormatting sqref="Q807 N807">
    <cfRule type="cellIs" dxfId="475" priority="166" operator="lessThan">
      <formula>0</formula>
    </cfRule>
    <cfRule type="cellIs" dxfId="474" priority="167" operator="greaterThan">
      <formula>0</formula>
    </cfRule>
  </conditionalFormatting>
  <conditionalFormatting sqref="Q807 N807 L807">
    <cfRule type="cellIs" dxfId="473" priority="171" operator="lessThan">
      <formula>0</formula>
    </cfRule>
    <cfRule type="cellIs" dxfId="472" priority="172" operator="greaterThan">
      <formula>0</formula>
    </cfRule>
  </conditionalFormatting>
  <conditionalFormatting sqref="L807">
    <cfRule type="containsText" dxfId="471" priority="173" operator="containsText" text=" ">
      <formula>NOT(ISERROR(SEARCH(" ",L807)))</formula>
    </cfRule>
  </conditionalFormatting>
  <conditionalFormatting sqref="L807">
    <cfRule type="cellIs" dxfId="470" priority="168" operator="lessThan">
      <formula>0</formula>
    </cfRule>
    <cfRule type="cellIs" dxfId="469" priority="169" operator="greaterThan">
      <formula>0</formula>
    </cfRule>
  </conditionalFormatting>
  <conditionalFormatting sqref="L807">
    <cfRule type="containsText" dxfId="468" priority="170" operator="containsText" text=" ">
      <formula>NOT(ISERROR(SEARCH(" ",L807)))</formula>
    </cfRule>
  </conditionalFormatting>
  <conditionalFormatting sqref="Q806 N806">
    <cfRule type="cellIs" dxfId="467" priority="158" operator="lessThan">
      <formula>0</formula>
    </cfRule>
    <cfRule type="cellIs" dxfId="466" priority="159" operator="greaterThan">
      <formula>0</formula>
    </cfRule>
  </conditionalFormatting>
  <conditionalFormatting sqref="Q806 N806 L806">
    <cfRule type="cellIs" dxfId="465" priority="163" operator="lessThan">
      <formula>0</formula>
    </cfRule>
    <cfRule type="cellIs" dxfId="464" priority="164" operator="greaterThan">
      <formula>0</formula>
    </cfRule>
  </conditionalFormatting>
  <conditionalFormatting sqref="L806">
    <cfRule type="containsText" dxfId="463" priority="165" operator="containsText" text=" ">
      <formula>NOT(ISERROR(SEARCH(" ",L806)))</formula>
    </cfRule>
  </conditionalFormatting>
  <conditionalFormatting sqref="L806">
    <cfRule type="cellIs" dxfId="462" priority="160" operator="lessThan">
      <formula>0</formula>
    </cfRule>
    <cfRule type="cellIs" dxfId="461" priority="161" operator="greaterThan">
      <formula>0</formula>
    </cfRule>
  </conditionalFormatting>
  <conditionalFormatting sqref="L806">
    <cfRule type="containsText" dxfId="460" priority="162" operator="containsText" text=" ">
      <formula>NOT(ISERROR(SEARCH(" ",L806)))</formula>
    </cfRule>
  </conditionalFormatting>
  <conditionalFormatting sqref="W814:W817 W10:W81 W225:W370 W83:W223">
    <cfRule type="cellIs" dxfId="459" priority="117" operator="lessThan">
      <formula>0</formula>
    </cfRule>
    <cfRule type="cellIs" dxfId="458" priority="118" operator="greaterThan">
      <formula>0</formula>
    </cfRule>
  </conditionalFormatting>
  <conditionalFormatting sqref="W381:W383 W385">
    <cfRule type="cellIs" dxfId="457" priority="155" operator="lessThan">
      <formula>0</formula>
    </cfRule>
    <cfRule type="cellIs" dxfId="456" priority="156" operator="greaterThan">
      <formula>0</formula>
    </cfRule>
  </conditionalFormatting>
  <conditionalFormatting sqref="W381:W383 W385 W366:W370">
    <cfRule type="containsText" dxfId="455" priority="157" operator="containsText" text=" ">
      <formula>NOT(ISERROR(SEARCH(" ",W366)))</formula>
    </cfRule>
  </conditionalFormatting>
  <conditionalFormatting sqref="W385">
    <cfRule type="cellIs" dxfId="454" priority="152" operator="lessThan">
      <formula>0</formula>
    </cfRule>
    <cfRule type="cellIs" dxfId="453" priority="153" operator="greaterThan">
      <formula>0</formula>
    </cfRule>
  </conditionalFormatting>
  <conditionalFormatting sqref="W385">
    <cfRule type="containsText" dxfId="452" priority="154" operator="containsText" text=" ">
      <formula>NOT(ISERROR(SEARCH(" ",W385)))</formula>
    </cfRule>
  </conditionalFormatting>
  <conditionalFormatting sqref="W380">
    <cfRule type="cellIs" dxfId="451" priority="149" operator="lessThan">
      <formula>0</formula>
    </cfRule>
    <cfRule type="cellIs" dxfId="450" priority="150" operator="greaterThan">
      <formula>0</formula>
    </cfRule>
  </conditionalFormatting>
  <conditionalFormatting sqref="W380">
    <cfRule type="containsText" dxfId="449" priority="151" operator="containsText" text=" ">
      <formula>NOT(ISERROR(SEARCH(" ",W380)))</formula>
    </cfRule>
  </conditionalFormatting>
  <conditionalFormatting sqref="W372:W373 W379">
    <cfRule type="cellIs" dxfId="448" priority="146" operator="lessThan">
      <formula>0</formula>
    </cfRule>
    <cfRule type="cellIs" dxfId="447" priority="147" operator="greaterThan">
      <formula>0</formula>
    </cfRule>
  </conditionalFormatting>
  <conditionalFormatting sqref="W372:W373 W379">
    <cfRule type="containsText" dxfId="446" priority="148" operator="containsText" text=" ">
      <formula>NOT(ISERROR(SEARCH(" ",W372)))</formula>
    </cfRule>
  </conditionalFormatting>
  <conditionalFormatting sqref="W371">
    <cfRule type="cellIs" dxfId="445" priority="143" operator="lessThan">
      <formula>0</formula>
    </cfRule>
    <cfRule type="cellIs" dxfId="444" priority="144" operator="greaterThan">
      <formula>0</formula>
    </cfRule>
  </conditionalFormatting>
  <conditionalFormatting sqref="W371">
    <cfRule type="containsText" dxfId="443" priority="145" operator="containsText" text=" ">
      <formula>NOT(ISERROR(SEARCH(" ",W371)))</formula>
    </cfRule>
  </conditionalFormatting>
  <conditionalFormatting sqref="W384">
    <cfRule type="cellIs" dxfId="442" priority="140" operator="lessThan">
      <formula>0</formula>
    </cfRule>
    <cfRule type="cellIs" dxfId="441" priority="141" operator="greaterThan">
      <formula>0</formula>
    </cfRule>
  </conditionalFormatting>
  <conditionalFormatting sqref="W384">
    <cfRule type="containsText" dxfId="440" priority="142" operator="containsText" text=" ">
      <formula>NOT(ISERROR(SEARCH(" ",W384)))</formula>
    </cfRule>
  </conditionalFormatting>
  <conditionalFormatting sqref="W376:W378">
    <cfRule type="cellIs" dxfId="439" priority="137" operator="lessThan">
      <formula>0</formula>
    </cfRule>
    <cfRule type="cellIs" dxfId="438" priority="138" operator="greaterThan">
      <formula>0</formula>
    </cfRule>
  </conditionalFormatting>
  <conditionalFormatting sqref="W376:W378">
    <cfRule type="containsText" dxfId="437" priority="139" operator="containsText" text=" ">
      <formula>NOT(ISERROR(SEARCH(" ",W376)))</formula>
    </cfRule>
  </conditionalFormatting>
  <conditionalFormatting sqref="W375">
    <cfRule type="cellIs" dxfId="436" priority="134" operator="lessThan">
      <formula>0</formula>
    </cfRule>
    <cfRule type="cellIs" dxfId="435" priority="135" operator="greaterThan">
      <formula>0</formula>
    </cfRule>
  </conditionalFormatting>
  <conditionalFormatting sqref="W375">
    <cfRule type="containsText" dxfId="434" priority="136" operator="containsText" text=" ">
      <formula>NOT(ISERROR(SEARCH(" ",W375)))</formula>
    </cfRule>
  </conditionalFormatting>
  <conditionalFormatting sqref="W374">
    <cfRule type="cellIs" dxfId="433" priority="131" operator="lessThan">
      <formula>0</formula>
    </cfRule>
    <cfRule type="cellIs" dxfId="432" priority="132" operator="greaterThan">
      <formula>0</formula>
    </cfRule>
  </conditionalFormatting>
  <conditionalFormatting sqref="W374">
    <cfRule type="containsText" dxfId="431" priority="133" operator="containsText" text=" ">
      <formula>NOT(ISERROR(SEARCH(" ",W374)))</formula>
    </cfRule>
  </conditionalFormatting>
  <conditionalFormatting sqref="W386:W397">
    <cfRule type="cellIs" dxfId="430" priority="128" operator="lessThan">
      <formula>0</formula>
    </cfRule>
    <cfRule type="cellIs" dxfId="429" priority="129" operator="greaterThan">
      <formula>0</formula>
    </cfRule>
  </conditionalFormatting>
  <conditionalFormatting sqref="W386:W397">
    <cfRule type="containsText" dxfId="428" priority="130" operator="containsText" text=" ">
      <formula>NOT(ISERROR(SEARCH(" ",W386)))</formula>
    </cfRule>
  </conditionalFormatting>
  <conditionalFormatting sqref="W386:W397">
    <cfRule type="cellIs" dxfId="427" priority="125" operator="lessThan">
      <formula>0</formula>
    </cfRule>
    <cfRule type="cellIs" dxfId="426" priority="126" operator="greaterThan">
      <formula>0</formula>
    </cfRule>
  </conditionalFormatting>
  <conditionalFormatting sqref="W386:W397">
    <cfRule type="containsText" dxfId="425" priority="127" operator="containsText" text=" ">
      <formula>NOT(ISERROR(SEARCH(" ",W386)))</formula>
    </cfRule>
  </conditionalFormatting>
  <conditionalFormatting sqref="W398:W400 W814:W816 W811 W473:W800 W402:W471">
    <cfRule type="cellIs" dxfId="424" priority="122" operator="lessThan">
      <formula>0</formula>
    </cfRule>
    <cfRule type="cellIs" dxfId="423" priority="123" operator="greaterThan">
      <formula>0</formula>
    </cfRule>
  </conditionalFormatting>
  <conditionalFormatting sqref="W398:W400 W814:W816 W811 W473:W800 W402:W471">
    <cfRule type="containsText" dxfId="422" priority="124" operator="containsText" text=" ">
      <formula>NOT(ISERROR(SEARCH(" ",W398)))</formula>
    </cfRule>
  </conditionalFormatting>
  <conditionalFormatting sqref="W398:W400 W814:W816 W811 W473:W800 W402:W471">
    <cfRule type="cellIs" dxfId="421" priority="119" operator="lessThan">
      <formula>0</formula>
    </cfRule>
    <cfRule type="cellIs" dxfId="420" priority="120" operator="greaterThan">
      <formula>0</formula>
    </cfRule>
  </conditionalFormatting>
  <conditionalFormatting sqref="W398:W400 W814:W816 W811 W473:W800 W402:W471">
    <cfRule type="containsText" dxfId="419" priority="121" operator="containsText" text=" ">
      <formula>NOT(ISERROR(SEARCH(" ",W398)))</formula>
    </cfRule>
  </conditionalFormatting>
  <conditionalFormatting sqref="W224">
    <cfRule type="cellIs" dxfId="418" priority="115" operator="lessThan">
      <formula>0</formula>
    </cfRule>
    <cfRule type="cellIs" dxfId="417" priority="116" operator="greaterThan">
      <formula>0</formula>
    </cfRule>
  </conditionalFormatting>
  <conditionalFormatting sqref="W82">
    <cfRule type="cellIs" dxfId="416" priority="113" operator="lessThan">
      <formula>0</formula>
    </cfRule>
    <cfRule type="cellIs" dxfId="415" priority="114" operator="greaterThan">
      <formula>0</formula>
    </cfRule>
  </conditionalFormatting>
  <conditionalFormatting sqref="W801">
    <cfRule type="cellIs" dxfId="414" priority="110" operator="lessThan">
      <formula>0</formula>
    </cfRule>
    <cfRule type="cellIs" dxfId="413" priority="111" operator="greaterThan">
      <formula>0</formula>
    </cfRule>
  </conditionalFormatting>
  <conditionalFormatting sqref="W801">
    <cfRule type="containsText" dxfId="412" priority="112" operator="containsText" text=" ">
      <formula>NOT(ISERROR(SEARCH(" ",W801)))</formula>
    </cfRule>
  </conditionalFormatting>
  <conditionalFormatting sqref="W801">
    <cfRule type="cellIs" dxfId="411" priority="107" operator="lessThan">
      <formula>0</formula>
    </cfRule>
    <cfRule type="cellIs" dxfId="410" priority="108" operator="greaterThan">
      <formula>0</formula>
    </cfRule>
  </conditionalFormatting>
  <conditionalFormatting sqref="W801">
    <cfRule type="containsText" dxfId="409" priority="109" operator="containsText" text=" ">
      <formula>NOT(ISERROR(SEARCH(" ",W801)))</formula>
    </cfRule>
  </conditionalFormatting>
  <conditionalFormatting sqref="W810">
    <cfRule type="cellIs" dxfId="408" priority="104" operator="lessThan">
      <formula>0</formula>
    </cfRule>
    <cfRule type="cellIs" dxfId="407" priority="105" operator="greaterThan">
      <formula>0</formula>
    </cfRule>
  </conditionalFormatting>
  <conditionalFormatting sqref="W810">
    <cfRule type="containsText" dxfId="406" priority="106" operator="containsText" text=" ">
      <formula>NOT(ISERROR(SEARCH(" ",W810)))</formula>
    </cfRule>
  </conditionalFormatting>
  <conditionalFormatting sqref="W810">
    <cfRule type="cellIs" dxfId="405" priority="101" operator="lessThan">
      <formula>0</formula>
    </cfRule>
    <cfRule type="cellIs" dxfId="404" priority="102" operator="greaterThan">
      <formula>0</formula>
    </cfRule>
  </conditionalFormatting>
  <conditionalFormatting sqref="W810">
    <cfRule type="containsText" dxfId="403" priority="103" operator="containsText" text=" ">
      <formula>NOT(ISERROR(SEARCH(" ",W810)))</formula>
    </cfRule>
  </conditionalFormatting>
  <conditionalFormatting sqref="W809">
    <cfRule type="cellIs" dxfId="402" priority="98" operator="lessThan">
      <formula>0</formula>
    </cfRule>
    <cfRule type="cellIs" dxfId="401" priority="99" operator="greaterThan">
      <formula>0</formula>
    </cfRule>
  </conditionalFormatting>
  <conditionalFormatting sqref="W809">
    <cfRule type="containsText" dxfId="400" priority="100" operator="containsText" text=" ">
      <formula>NOT(ISERROR(SEARCH(" ",W809)))</formula>
    </cfRule>
  </conditionalFormatting>
  <conditionalFormatting sqref="W809">
    <cfRule type="cellIs" dxfId="399" priority="95" operator="lessThan">
      <formula>0</formula>
    </cfRule>
    <cfRule type="cellIs" dxfId="398" priority="96" operator="greaterThan">
      <formula>0</formula>
    </cfRule>
  </conditionalFormatting>
  <conditionalFormatting sqref="W809">
    <cfRule type="containsText" dxfId="397" priority="97" operator="containsText" text=" ">
      <formula>NOT(ISERROR(SEARCH(" ",W809)))</formula>
    </cfRule>
  </conditionalFormatting>
  <conditionalFormatting sqref="W808">
    <cfRule type="cellIs" dxfId="396" priority="92" operator="lessThan">
      <formula>0</formula>
    </cfRule>
    <cfRule type="cellIs" dxfId="395" priority="93" operator="greaterThan">
      <formula>0</formula>
    </cfRule>
  </conditionalFormatting>
  <conditionalFormatting sqref="W808">
    <cfRule type="containsText" dxfId="394" priority="94" operator="containsText" text=" ">
      <formula>NOT(ISERROR(SEARCH(" ",W808)))</formula>
    </cfRule>
  </conditionalFormatting>
  <conditionalFormatting sqref="W808">
    <cfRule type="cellIs" dxfId="393" priority="89" operator="lessThan">
      <formula>0</formula>
    </cfRule>
    <cfRule type="cellIs" dxfId="392" priority="90" operator="greaterThan">
      <formula>0</formula>
    </cfRule>
  </conditionalFormatting>
  <conditionalFormatting sqref="W808">
    <cfRule type="containsText" dxfId="391" priority="91" operator="containsText" text=" ">
      <formula>NOT(ISERROR(SEARCH(" ",W808)))</formula>
    </cfRule>
  </conditionalFormatting>
  <conditionalFormatting sqref="W805">
    <cfRule type="cellIs" dxfId="390" priority="86" operator="lessThan">
      <formula>0</formula>
    </cfRule>
    <cfRule type="cellIs" dxfId="389" priority="87" operator="greaterThan">
      <formula>0</formula>
    </cfRule>
  </conditionalFormatting>
  <conditionalFormatting sqref="W805">
    <cfRule type="containsText" dxfId="388" priority="88" operator="containsText" text=" ">
      <formula>NOT(ISERROR(SEARCH(" ",W805)))</formula>
    </cfRule>
  </conditionalFormatting>
  <conditionalFormatting sqref="W805">
    <cfRule type="cellIs" dxfId="387" priority="83" operator="lessThan">
      <formula>0</formula>
    </cfRule>
    <cfRule type="cellIs" dxfId="386" priority="84" operator="greaterThan">
      <formula>0</formula>
    </cfRule>
  </conditionalFormatting>
  <conditionalFormatting sqref="W805">
    <cfRule type="containsText" dxfId="385" priority="85" operator="containsText" text=" ">
      <formula>NOT(ISERROR(SEARCH(" ",W805)))</formula>
    </cfRule>
  </conditionalFormatting>
  <conditionalFormatting sqref="W804">
    <cfRule type="cellIs" dxfId="384" priority="80" operator="lessThan">
      <formula>0</formula>
    </cfRule>
    <cfRule type="cellIs" dxfId="383" priority="81" operator="greaterThan">
      <formula>0</formula>
    </cfRule>
  </conditionalFormatting>
  <conditionalFormatting sqref="W804">
    <cfRule type="containsText" dxfId="382" priority="82" operator="containsText" text=" ">
      <formula>NOT(ISERROR(SEARCH(" ",W804)))</formula>
    </cfRule>
  </conditionalFormatting>
  <conditionalFormatting sqref="W804">
    <cfRule type="cellIs" dxfId="381" priority="77" operator="lessThan">
      <formula>0</formula>
    </cfRule>
    <cfRule type="cellIs" dxfId="380" priority="78" operator="greaterThan">
      <formula>0</formula>
    </cfRule>
  </conditionalFormatting>
  <conditionalFormatting sqref="W804">
    <cfRule type="containsText" dxfId="379" priority="79" operator="containsText" text=" ">
      <formula>NOT(ISERROR(SEARCH(" ",W804)))</formula>
    </cfRule>
  </conditionalFormatting>
  <conditionalFormatting sqref="W803">
    <cfRule type="cellIs" dxfId="378" priority="74" operator="lessThan">
      <formula>0</formula>
    </cfRule>
    <cfRule type="cellIs" dxfId="377" priority="75" operator="greaterThan">
      <formula>0</formula>
    </cfRule>
  </conditionalFormatting>
  <conditionalFormatting sqref="W803">
    <cfRule type="containsText" dxfId="376" priority="76" operator="containsText" text=" ">
      <formula>NOT(ISERROR(SEARCH(" ",W803)))</formula>
    </cfRule>
  </conditionalFormatting>
  <conditionalFormatting sqref="W803">
    <cfRule type="cellIs" dxfId="375" priority="71" operator="lessThan">
      <formula>0</formula>
    </cfRule>
    <cfRule type="cellIs" dxfId="374" priority="72" operator="greaterThan">
      <formula>0</formula>
    </cfRule>
  </conditionalFormatting>
  <conditionalFormatting sqref="W803">
    <cfRule type="containsText" dxfId="373" priority="73" operator="containsText" text=" ">
      <formula>NOT(ISERROR(SEARCH(" ",W803)))</formula>
    </cfRule>
  </conditionalFormatting>
  <conditionalFormatting sqref="W802">
    <cfRule type="cellIs" dxfId="372" priority="68" operator="lessThan">
      <formula>0</formula>
    </cfRule>
    <cfRule type="cellIs" dxfId="371" priority="69" operator="greaterThan">
      <formula>0</formula>
    </cfRule>
  </conditionalFormatting>
  <conditionalFormatting sqref="W802">
    <cfRule type="containsText" dxfId="370" priority="70" operator="containsText" text=" ">
      <formula>NOT(ISERROR(SEARCH(" ",W802)))</formula>
    </cfRule>
  </conditionalFormatting>
  <conditionalFormatting sqref="W802">
    <cfRule type="cellIs" dxfId="369" priority="65" operator="lessThan">
      <formula>0</formula>
    </cfRule>
    <cfRule type="cellIs" dxfId="368" priority="66" operator="greaterThan">
      <formula>0</formula>
    </cfRule>
  </conditionalFormatting>
  <conditionalFormatting sqref="W802">
    <cfRule type="containsText" dxfId="367" priority="67" operator="containsText" text=" ">
      <formula>NOT(ISERROR(SEARCH(" ",W802)))</formula>
    </cfRule>
  </conditionalFormatting>
  <conditionalFormatting sqref="W807">
    <cfRule type="cellIs" dxfId="366" priority="62" operator="lessThan">
      <formula>0</formula>
    </cfRule>
    <cfRule type="cellIs" dxfId="365" priority="63" operator="greaterThan">
      <formula>0</formula>
    </cfRule>
  </conditionalFormatting>
  <conditionalFormatting sqref="W807">
    <cfRule type="containsText" dxfId="364" priority="64" operator="containsText" text=" ">
      <formula>NOT(ISERROR(SEARCH(" ",W807)))</formula>
    </cfRule>
  </conditionalFormatting>
  <conditionalFormatting sqref="W807">
    <cfRule type="cellIs" dxfId="363" priority="59" operator="lessThan">
      <formula>0</formula>
    </cfRule>
    <cfRule type="cellIs" dxfId="362" priority="60" operator="greaterThan">
      <formula>0</formula>
    </cfRule>
  </conditionalFormatting>
  <conditionalFormatting sqref="W807">
    <cfRule type="containsText" dxfId="361" priority="61" operator="containsText" text=" ">
      <formula>NOT(ISERROR(SEARCH(" ",W807)))</formula>
    </cfRule>
  </conditionalFormatting>
  <conditionalFormatting sqref="W806">
    <cfRule type="cellIs" dxfId="360" priority="56" operator="lessThan">
      <formula>0</formula>
    </cfRule>
    <cfRule type="cellIs" dxfId="359" priority="57" operator="greaterThan">
      <formula>0</formula>
    </cfRule>
  </conditionalFormatting>
  <conditionalFormatting sqref="W806">
    <cfRule type="containsText" dxfId="358" priority="58" operator="containsText" text=" ">
      <formula>NOT(ISERROR(SEARCH(" ",W806)))</formula>
    </cfRule>
  </conditionalFormatting>
  <conditionalFormatting sqref="W806">
    <cfRule type="cellIs" dxfId="357" priority="53" operator="lessThan">
      <formula>0</formula>
    </cfRule>
    <cfRule type="cellIs" dxfId="356" priority="54" operator="greaterThan">
      <formula>0</formula>
    </cfRule>
  </conditionalFormatting>
  <conditionalFormatting sqref="W806">
    <cfRule type="containsText" dxfId="355" priority="55" operator="containsText" text=" ">
      <formula>NOT(ISERROR(SEARCH(" ",W806)))</formula>
    </cfRule>
  </conditionalFormatting>
  <conditionalFormatting sqref="N82:N400 N473:N811 N402:N471">
    <cfRule type="cellIs" dxfId="354" priority="51" operator="lessThan">
      <formula>0</formula>
    </cfRule>
    <cfRule type="cellIs" dxfId="353" priority="52" operator="greaterThan">
      <formula>0</formula>
    </cfRule>
  </conditionalFormatting>
  <conditionalFormatting sqref="N472 Q472">
    <cfRule type="cellIs" dxfId="352" priority="43" operator="lessThan">
      <formula>0</formula>
    </cfRule>
    <cfRule type="cellIs" dxfId="351" priority="44" operator="greaterThan">
      <formula>0</formula>
    </cfRule>
  </conditionalFormatting>
  <conditionalFormatting sqref="L472 N472 Q472">
    <cfRule type="cellIs" dxfId="350" priority="48" operator="lessThan">
      <formula>0</formula>
    </cfRule>
    <cfRule type="cellIs" dxfId="349" priority="49" operator="greaterThan">
      <formula>0</formula>
    </cfRule>
  </conditionalFormatting>
  <conditionalFormatting sqref="L472">
    <cfRule type="containsText" dxfId="348" priority="50" operator="containsText" text=" ">
      <formula>NOT(ISERROR(SEARCH(" ",L472)))</formula>
    </cfRule>
  </conditionalFormatting>
  <conditionalFormatting sqref="L472">
    <cfRule type="cellIs" dxfId="347" priority="45" operator="lessThan">
      <formula>0</formula>
    </cfRule>
    <cfRule type="cellIs" dxfId="346" priority="46" operator="greaterThan">
      <formula>0</formula>
    </cfRule>
  </conditionalFormatting>
  <conditionalFormatting sqref="L472">
    <cfRule type="containsText" dxfId="345" priority="47" operator="containsText" text=" ">
      <formula>NOT(ISERROR(SEARCH(" ",L472)))</formula>
    </cfRule>
  </conditionalFormatting>
  <conditionalFormatting sqref="W472">
    <cfRule type="cellIs" dxfId="344" priority="40" operator="lessThan">
      <formula>0</formula>
    </cfRule>
    <cfRule type="cellIs" dxfId="343" priority="41" operator="greaterThan">
      <formula>0</formula>
    </cfRule>
  </conditionalFormatting>
  <conditionalFormatting sqref="W472">
    <cfRule type="containsText" dxfId="342" priority="42" operator="containsText" text=" ">
      <formula>NOT(ISERROR(SEARCH(" ",W472)))</formula>
    </cfRule>
  </conditionalFormatting>
  <conditionalFormatting sqref="W472">
    <cfRule type="cellIs" dxfId="341" priority="37" operator="lessThan">
      <formula>0</formula>
    </cfRule>
    <cfRule type="cellIs" dxfId="340" priority="38" operator="greaterThan">
      <formula>0</formula>
    </cfRule>
  </conditionalFormatting>
  <conditionalFormatting sqref="W472">
    <cfRule type="containsText" dxfId="339" priority="39" operator="containsText" text=" ">
      <formula>NOT(ISERROR(SEARCH(" ",W472)))</formula>
    </cfRule>
  </conditionalFormatting>
  <conditionalFormatting sqref="N472">
    <cfRule type="cellIs" dxfId="338" priority="35" operator="lessThan">
      <formula>0</formula>
    </cfRule>
    <cfRule type="cellIs" dxfId="337" priority="36" operator="greaterThan">
      <formula>0</formula>
    </cfRule>
  </conditionalFormatting>
  <conditionalFormatting sqref="N401 Q401">
    <cfRule type="cellIs" dxfId="336" priority="27" operator="lessThan">
      <formula>0</formula>
    </cfRule>
    <cfRule type="cellIs" dxfId="335" priority="28" operator="greaterThan">
      <formula>0</formula>
    </cfRule>
  </conditionalFormatting>
  <conditionalFormatting sqref="L401 N401 Q401">
    <cfRule type="cellIs" dxfId="334" priority="32" operator="lessThan">
      <formula>0</formula>
    </cfRule>
    <cfRule type="cellIs" dxfId="333" priority="33" operator="greaterThan">
      <formula>0</formula>
    </cfRule>
  </conditionalFormatting>
  <conditionalFormatting sqref="L401">
    <cfRule type="containsText" dxfId="332" priority="34" operator="containsText" text=" ">
      <formula>NOT(ISERROR(SEARCH(" ",L401)))</formula>
    </cfRule>
  </conditionalFormatting>
  <conditionalFormatting sqref="L401">
    <cfRule type="cellIs" dxfId="331" priority="29" operator="lessThan">
      <formula>0</formula>
    </cfRule>
    <cfRule type="cellIs" dxfId="330" priority="30" operator="greaterThan">
      <formula>0</formula>
    </cfRule>
  </conditionalFormatting>
  <conditionalFormatting sqref="L401">
    <cfRule type="containsText" dxfId="329" priority="31" operator="containsText" text=" ">
      <formula>NOT(ISERROR(SEARCH(" ",L401)))</formula>
    </cfRule>
  </conditionalFormatting>
  <conditionalFormatting sqref="W401">
    <cfRule type="cellIs" dxfId="328" priority="24" operator="lessThan">
      <formula>0</formula>
    </cfRule>
    <cfRule type="cellIs" dxfId="327" priority="25" operator="greaterThan">
      <formula>0</formula>
    </cfRule>
  </conditionalFormatting>
  <conditionalFormatting sqref="W401">
    <cfRule type="containsText" dxfId="326" priority="26" operator="containsText" text=" ">
      <formula>NOT(ISERROR(SEARCH(" ",W401)))</formula>
    </cfRule>
  </conditionalFormatting>
  <conditionalFormatting sqref="W401">
    <cfRule type="cellIs" dxfId="325" priority="21" operator="lessThan">
      <formula>0</formula>
    </cfRule>
    <cfRule type="cellIs" dxfId="324" priority="22" operator="greaterThan">
      <formula>0</formula>
    </cfRule>
  </conditionalFormatting>
  <conditionalFormatting sqref="W401">
    <cfRule type="containsText" dxfId="323" priority="23" operator="containsText" text=" ">
      <formula>NOT(ISERROR(SEARCH(" ",W401)))</formula>
    </cfRule>
  </conditionalFormatting>
  <conditionalFormatting sqref="N401">
    <cfRule type="cellIs" dxfId="322" priority="19" operator="lessThan">
      <formula>0</formula>
    </cfRule>
    <cfRule type="cellIs" dxfId="321" priority="20" operator="greaterThan">
      <formula>0</formula>
    </cfRule>
  </conditionalFormatting>
  <conditionalFormatting sqref="C82:S811">
    <cfRule type="expression" dxfId="320" priority="14">
      <formula>$E82=3</formula>
    </cfRule>
    <cfRule type="expression" dxfId="319" priority="15">
      <formula>$E82=3.5</formula>
    </cfRule>
    <cfRule type="expression" dxfId="318" priority="16">
      <formula>$E82=4</formula>
    </cfRule>
    <cfRule type="expression" dxfId="317" priority="17">
      <formula>$E82=4.5</formula>
    </cfRule>
    <cfRule type="expression" dxfId="316" priority="18">
      <formula>$E82=5</formula>
    </cfRule>
  </conditionalFormatting>
  <conditionalFormatting sqref="T82:U811">
    <cfRule type="expression" dxfId="315" priority="4">
      <formula>$E82=3</formula>
    </cfRule>
    <cfRule type="expression" dxfId="314" priority="5">
      <formula>$E82=3.5</formula>
    </cfRule>
    <cfRule type="expression" dxfId="313" priority="6">
      <formula>$E82=4</formula>
    </cfRule>
    <cfRule type="expression" dxfId="312" priority="7">
      <formula>$E82=4.5</formula>
    </cfRule>
    <cfRule type="expression" dxfId="311" priority="8">
      <formula>$E82=5</formula>
    </cfRule>
  </conditionalFormatting>
  <conditionalFormatting sqref="C820:U838">
    <cfRule type="expression" dxfId="299" priority="1">
      <formula>$E820=5.5</formula>
    </cfRule>
    <cfRule type="expression" dxfId="298" priority="2">
      <formula>$E820=6</formula>
    </cfRule>
  </conditionalFormatting>
  <pageMargins left="3.937007874015748E-2" right="3.937007874015748E-2" top="3.937007874015748E-2" bottom="3.937007874015748E-2" header="0" footer="0"/>
  <pageSetup paperSize="9" scale="73" fitToHeight="7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FBB264-6D13-4A58-95FD-1E105BB3A73D}">
  <dimension ref="A1:T143"/>
  <sheetViews>
    <sheetView workbookViewId="0">
      <selection activeCell="A2" sqref="A2"/>
    </sheetView>
  </sheetViews>
  <sheetFormatPr defaultRowHeight="15" x14ac:dyDescent="0.25"/>
  <cols>
    <col min="1" max="1" width="34.42578125" style="103" customWidth="1"/>
    <col min="2" max="2" width="9.140625" style="103"/>
    <col min="3" max="3" width="12.5703125" style="103" customWidth="1"/>
    <col min="4" max="4" width="10.7109375" style="103" customWidth="1"/>
    <col min="5" max="7" width="11.85546875" style="254" customWidth="1"/>
    <col min="8" max="8" width="12.28515625" style="105" customWidth="1"/>
    <col min="9" max="9" width="9.140625" style="103"/>
    <col min="10" max="10" width="28.28515625" style="105" customWidth="1"/>
    <col min="11" max="11" width="30.7109375" style="105" customWidth="1"/>
    <col min="12" max="15" width="9.140625" style="105"/>
    <col min="16" max="20" width="9.140625" style="103"/>
    <col min="21" max="16384" width="9.140625" style="105"/>
  </cols>
  <sheetData>
    <row r="1" spans="1:20" x14ac:dyDescent="0.25">
      <c r="A1" s="103" t="s">
        <v>862</v>
      </c>
      <c r="B1" s="103" t="s">
        <v>861</v>
      </c>
      <c r="C1" s="253" t="s">
        <v>860</v>
      </c>
      <c r="D1" s="253" t="s">
        <v>860</v>
      </c>
    </row>
    <row r="2" spans="1:20" ht="19.5" customHeight="1" x14ac:dyDescent="0.3">
      <c r="A2" s="104" t="s">
        <v>119</v>
      </c>
      <c r="B2" s="103">
        <v>1</v>
      </c>
      <c r="C2" s="255">
        <f>D2*(E2/F2)</f>
        <v>225</v>
      </c>
      <c r="D2" s="103">
        <f>IFERROR(VLOOKUP(B2,'Начисление очков_'!$L$4:$M$69,2,FALSE),0)</f>
        <v>360</v>
      </c>
      <c r="E2" s="254">
        <f>VLOOKUP(A2,'Парный рейтинг'!D$10:E$100,2,FALSE)</f>
        <v>5</v>
      </c>
      <c r="F2" s="254">
        <f>E2+E3</f>
        <v>8</v>
      </c>
      <c r="H2" s="105">
        <f>MATCH(A2,'Парный рейтинг'!D$10:D$1002,0)</f>
        <v>1</v>
      </c>
      <c r="I2" s="103">
        <v>1</v>
      </c>
      <c r="J2" s="105" t="str">
        <f>TRIM(A2)</f>
        <v>Достанов Фархат</v>
      </c>
      <c r="K2" s="106" t="str">
        <f>MID(A2&amp;" "&amp;A2, FIND(" ",A2)+1,LEN(A2))</f>
        <v>Фархат Достанов</v>
      </c>
      <c r="N2" s="105">
        <f>IFERROR(H2,#REF!)</f>
        <v>1</v>
      </c>
      <c r="P2" s="103">
        <v>1</v>
      </c>
      <c r="Q2" s="103">
        <v>1</v>
      </c>
      <c r="R2" s="103">
        <v>1</v>
      </c>
      <c r="S2" s="103">
        <v>1</v>
      </c>
      <c r="T2" s="103">
        <v>1</v>
      </c>
    </row>
    <row r="3" spans="1:20" ht="19.5" customHeight="1" x14ac:dyDescent="0.3">
      <c r="A3" s="104" t="s">
        <v>340</v>
      </c>
      <c r="B3" s="103">
        <v>1</v>
      </c>
      <c r="C3" s="255">
        <f>D3*(E3/F3)</f>
        <v>135</v>
      </c>
      <c r="D3" s="103">
        <f>IFERROR(VLOOKUP(B3,'Начисление очков_'!$L$4:$M$69,2,FALSE),0)</f>
        <v>360</v>
      </c>
      <c r="E3" s="254">
        <f>VLOOKUP(A3,'Парный рейтинг'!D$10:E$100,2,FALSE)</f>
        <v>3</v>
      </c>
      <c r="F3" s="254">
        <f>F2</f>
        <v>8</v>
      </c>
      <c r="H3" s="105">
        <f>MATCH(A3,'Парный рейтинг'!D$10:D$1002,0)</f>
        <v>2</v>
      </c>
      <c r="I3" s="103">
        <f>I2+1</f>
        <v>2</v>
      </c>
      <c r="J3" s="105" t="str">
        <f>TRIM(A3)</f>
        <v>Шарапов Алишер</v>
      </c>
      <c r="K3" s="106" t="str">
        <f>MID(A3&amp;" "&amp;A3, FIND(" ",A3)+1,LEN(A3))</f>
        <v>Алишер Шарапов</v>
      </c>
      <c r="N3" s="105">
        <f>IFERROR(H3,#REF!)</f>
        <v>2</v>
      </c>
      <c r="P3" s="103">
        <v>2</v>
      </c>
      <c r="Q3" s="103">
        <v>2</v>
      </c>
      <c r="R3" s="103">
        <v>1</v>
      </c>
      <c r="S3" s="103">
        <v>1</v>
      </c>
      <c r="T3" s="103">
        <v>1</v>
      </c>
    </row>
    <row r="4" spans="1:20" ht="19.5" customHeight="1" x14ac:dyDescent="0.3">
      <c r="A4" s="104" t="s">
        <v>1</v>
      </c>
      <c r="B4" s="103">
        <v>2</v>
      </c>
      <c r="C4" s="255">
        <f t="shared" ref="C4:C67" si="0">D4*(E4/F4)</f>
        <v>107.5</v>
      </c>
      <c r="D4" s="103">
        <f>IFERROR(VLOOKUP(B4,'Начисление очков_'!$L$4:$M$69,2,FALSE),0)</f>
        <v>215</v>
      </c>
      <c r="E4" s="254">
        <f>VLOOKUP(A4,'Парный рейтинг'!D$10:E$100,2,FALSE)</f>
        <v>4</v>
      </c>
      <c r="F4" s="254">
        <f t="shared" ref="F4" si="1">E4+E5</f>
        <v>8</v>
      </c>
      <c r="H4" s="105">
        <f>MATCH(A4,'Парный рейтинг'!D$10:D$1002,0)</f>
        <v>4</v>
      </c>
      <c r="I4" s="103">
        <f t="shared" ref="I4:I67" si="2">I3+1</f>
        <v>3</v>
      </c>
      <c r="J4" s="105" t="str">
        <f>TRIM(A4)</f>
        <v>Фахрадини Али</v>
      </c>
      <c r="K4" s="106" t="str">
        <f>MID(A4&amp;" "&amp;A4, FIND(" ",A4)+1,LEN(A4))</f>
        <v>Али Фахрадини</v>
      </c>
      <c r="N4" s="105">
        <f>IFERROR(H4,#REF!)</f>
        <v>4</v>
      </c>
      <c r="P4" s="103">
        <v>3</v>
      </c>
      <c r="Q4" s="103">
        <v>3</v>
      </c>
      <c r="R4" s="103">
        <v>2</v>
      </c>
      <c r="S4" s="103">
        <v>2</v>
      </c>
      <c r="T4" s="103">
        <v>2</v>
      </c>
    </row>
    <row r="5" spans="1:20" ht="19.5" customHeight="1" x14ac:dyDescent="0.3">
      <c r="A5" s="104" t="s">
        <v>8</v>
      </c>
      <c r="B5" s="103">
        <v>2</v>
      </c>
      <c r="C5" s="255">
        <f t="shared" si="0"/>
        <v>107.5</v>
      </c>
      <c r="D5" s="103">
        <f>IFERROR(VLOOKUP(B5,'Начисление очков_'!$L$4:$M$69,2,FALSE),0)</f>
        <v>215</v>
      </c>
      <c r="E5" s="254">
        <f>VLOOKUP(A5,'Парный рейтинг'!D$10:E$100,2,FALSE)</f>
        <v>4</v>
      </c>
      <c r="F5" s="254">
        <f t="shared" ref="F5:F36" si="3">F4</f>
        <v>8</v>
      </c>
      <c r="H5" s="105">
        <f>MATCH(A5,'Парный рейтинг'!D$10:D$1002,0)</f>
        <v>3</v>
      </c>
      <c r="I5" s="103">
        <f t="shared" si="2"/>
        <v>4</v>
      </c>
      <c r="J5" s="105" t="str">
        <f>TRIM(A5)</f>
        <v>Атанов Виктор</v>
      </c>
      <c r="K5" s="106" t="str">
        <f>MID(A5&amp;" "&amp;A5, FIND(" ",A5)+1,LEN(A5))</f>
        <v>Виктор  Атанов</v>
      </c>
      <c r="N5" s="105">
        <f>IFERROR(H5,#REF!)</f>
        <v>3</v>
      </c>
      <c r="P5" s="103">
        <v>4</v>
      </c>
      <c r="Q5" s="103">
        <v>4</v>
      </c>
      <c r="R5" s="103">
        <v>2</v>
      </c>
      <c r="S5" s="103">
        <v>2</v>
      </c>
      <c r="T5" s="103">
        <v>2</v>
      </c>
    </row>
    <row r="6" spans="1:20" ht="19.5" customHeight="1" x14ac:dyDescent="0.3">
      <c r="A6" s="104" t="s">
        <v>0</v>
      </c>
      <c r="B6" s="103">
        <v>3</v>
      </c>
      <c r="C6" s="255">
        <f t="shared" si="0"/>
        <v>75</v>
      </c>
      <c r="D6" s="103">
        <f>IFERROR(VLOOKUP(B6,'Начисление очков_'!$L$4:$M$69,2,FALSE),0)</f>
        <v>150</v>
      </c>
      <c r="E6" s="254">
        <f>VLOOKUP(A6,'Парный рейтинг'!D$10:E$100,2,FALSE)</f>
        <v>4</v>
      </c>
      <c r="F6" s="254">
        <f t="shared" ref="F6" si="4">E6+E7</f>
        <v>8</v>
      </c>
      <c r="H6" s="105">
        <f>MATCH(A6,'Парный рейтинг'!D$10:D$1002,0)</f>
        <v>6</v>
      </c>
      <c r="I6" s="103">
        <f t="shared" si="2"/>
        <v>5</v>
      </c>
      <c r="J6" s="105" t="str">
        <f>TRIM(A6)</f>
        <v>Абижанов Ардак</v>
      </c>
      <c r="K6" s="106" t="str">
        <f>MID(A6&amp;" "&amp;A6, FIND(" ",A6)+1,LEN(A6))</f>
        <v>Ардак Абижанов</v>
      </c>
      <c r="N6" s="105">
        <f>IFERROR(H6,#REF!)</f>
        <v>6</v>
      </c>
      <c r="P6" s="103">
        <v>5</v>
      </c>
      <c r="Q6" s="103">
        <v>5</v>
      </c>
      <c r="R6" s="103">
        <v>3</v>
      </c>
      <c r="S6" s="103">
        <v>3</v>
      </c>
      <c r="T6" s="103">
        <v>3</v>
      </c>
    </row>
    <row r="7" spans="1:20" ht="19.5" customHeight="1" x14ac:dyDescent="0.3">
      <c r="A7" s="104" t="s">
        <v>43</v>
      </c>
      <c r="B7" s="103">
        <v>3</v>
      </c>
      <c r="C7" s="255">
        <f t="shared" si="0"/>
        <v>75</v>
      </c>
      <c r="D7" s="103">
        <f>IFERROR(VLOOKUP(B7,'Начисление очков_'!$L$4:$M$69,2,FALSE),0)</f>
        <v>150</v>
      </c>
      <c r="E7" s="254">
        <f>VLOOKUP(A7,'Парный рейтинг'!D$10:E$100,2,FALSE)</f>
        <v>4</v>
      </c>
      <c r="F7" s="254">
        <f t="shared" ref="F7:F38" si="5">F6</f>
        <v>8</v>
      </c>
      <c r="H7" s="105">
        <f>MATCH(A7,'Парный рейтинг'!D$10:D$1002,0)</f>
        <v>5</v>
      </c>
      <c r="I7" s="103">
        <f t="shared" si="2"/>
        <v>6</v>
      </c>
      <c r="J7" s="105" t="str">
        <f>TRIM(A7)</f>
        <v>Топиев Ринат</v>
      </c>
      <c r="K7" s="106" t="str">
        <f>MID(A7&amp;" "&amp;A7, FIND(" ",A7)+1,LEN(A7))</f>
        <v>Ринат Топиев</v>
      </c>
      <c r="N7" s="105">
        <f>IFERROR(H7,#REF!)</f>
        <v>5</v>
      </c>
      <c r="P7" s="103">
        <v>6</v>
      </c>
      <c r="Q7" s="103">
        <v>6</v>
      </c>
      <c r="R7" s="103">
        <v>3</v>
      </c>
      <c r="S7" s="103">
        <v>3</v>
      </c>
      <c r="T7" s="103">
        <v>3</v>
      </c>
    </row>
    <row r="8" spans="1:20" ht="19.5" customHeight="1" x14ac:dyDescent="0.3">
      <c r="A8" s="107" t="s">
        <v>19</v>
      </c>
      <c r="B8" s="103">
        <v>4</v>
      </c>
      <c r="C8" s="255">
        <f t="shared" si="0"/>
        <v>65</v>
      </c>
      <c r="D8" s="103">
        <f>IFERROR(VLOOKUP(B8,'Начисление очков_'!$L$4:$M$69,2,FALSE),0)</f>
        <v>130</v>
      </c>
      <c r="E8" s="254">
        <f>VLOOKUP(A8,'Парный рейтинг'!D$10:E$100,2,FALSE)</f>
        <v>4</v>
      </c>
      <c r="F8" s="254">
        <f t="shared" ref="F8" si="6">E8+E9</f>
        <v>8</v>
      </c>
      <c r="H8" s="105">
        <f>MATCH(A8,'Парный рейтинг'!D$10:D$1002,0)</f>
        <v>7</v>
      </c>
      <c r="I8" s="103">
        <v>8</v>
      </c>
      <c r="J8" s="105" t="str">
        <f>TRIM(A8)</f>
        <v>Бениаминов Жан</v>
      </c>
      <c r="K8" s="106" t="str">
        <f>MID(A8&amp;" "&amp;A8, FIND(" ",A8)+1,LEN(A8))</f>
        <v>Жан Бениаминов</v>
      </c>
      <c r="N8" s="105">
        <f>IFERROR(H8,#REF!)</f>
        <v>7</v>
      </c>
      <c r="P8" s="103">
        <v>8</v>
      </c>
      <c r="Q8" s="103">
        <v>8</v>
      </c>
      <c r="R8" s="103">
        <v>4</v>
      </c>
      <c r="S8" s="103">
        <v>4</v>
      </c>
      <c r="T8" s="103">
        <v>4</v>
      </c>
    </row>
    <row r="9" spans="1:20" ht="19.5" customHeight="1" x14ac:dyDescent="0.3">
      <c r="A9" s="107" t="s">
        <v>326</v>
      </c>
      <c r="B9" s="103">
        <v>4</v>
      </c>
      <c r="C9" s="255">
        <f t="shared" si="0"/>
        <v>65</v>
      </c>
      <c r="D9" s="103">
        <f>IFERROR(VLOOKUP(B9,'Начисление очков_'!$L$4:$M$69,2,FALSE),0)</f>
        <v>130</v>
      </c>
      <c r="E9" s="254">
        <f>VLOOKUP(A9,'Парный рейтинг'!D$10:E$100,2,FALSE)</f>
        <v>4</v>
      </c>
      <c r="F9" s="254">
        <f t="shared" ref="F9:F40" si="7">F8</f>
        <v>8</v>
      </c>
      <c r="H9" s="105">
        <f>MATCH(A9,'Парный рейтинг'!D$10:D$1002,0)</f>
        <v>8</v>
      </c>
      <c r="I9" s="103">
        <v>8</v>
      </c>
      <c r="J9" s="105" t="str">
        <f>TRIM(A9)</f>
        <v>Печенюк Максим</v>
      </c>
      <c r="K9" s="106" t="str">
        <f>MID(A9&amp;" "&amp;A9, FIND(" ",A9)+1,LEN(A9))</f>
        <v>Максим Печенюк</v>
      </c>
      <c r="N9" s="105">
        <f>IFERROR(H9,#REF!)</f>
        <v>8</v>
      </c>
      <c r="P9" s="103">
        <v>8</v>
      </c>
      <c r="Q9" s="103">
        <v>8</v>
      </c>
      <c r="R9" s="103">
        <v>4</v>
      </c>
      <c r="S9" s="103">
        <v>4</v>
      </c>
      <c r="T9" s="103">
        <v>4</v>
      </c>
    </row>
    <row r="10" spans="1:20" ht="19.5" customHeight="1" x14ac:dyDescent="0.3">
      <c r="A10" s="104" t="s">
        <v>199</v>
      </c>
      <c r="B10" s="103">
        <v>8</v>
      </c>
      <c r="C10" s="255">
        <f t="shared" si="0"/>
        <v>28.4375</v>
      </c>
      <c r="D10" s="103">
        <f>IFERROR(VLOOKUP(B10,'Начисление очков_'!$L$4:$M$69,2,FALSE),0)</f>
        <v>65</v>
      </c>
      <c r="E10" s="254">
        <f>VLOOKUP(A10,'Парный рейтинг'!D$10:E$100,2,FALSE)</f>
        <v>3.5</v>
      </c>
      <c r="F10" s="254">
        <f t="shared" ref="F10" si="8">E10+E11</f>
        <v>8</v>
      </c>
      <c r="H10" s="105">
        <f>MATCH(A10,'Парный рейтинг'!D$10:D$1002,0)</f>
        <v>16</v>
      </c>
      <c r="I10" s="103">
        <f t="shared" si="2"/>
        <v>9</v>
      </c>
      <c r="J10" s="105" t="str">
        <f>TRIM(A10)</f>
        <v>Адамбеков Абылжан</v>
      </c>
      <c r="K10" s="106" t="str">
        <f>MID(A10&amp;" "&amp;A10, FIND(" ",A10)+1,LEN(A10))</f>
        <v>Абылжан Адамбеков</v>
      </c>
      <c r="N10" s="105">
        <f>IFERROR(H10,#REF!)</f>
        <v>16</v>
      </c>
      <c r="P10" s="103">
        <v>9</v>
      </c>
      <c r="Q10" s="103">
        <v>9</v>
      </c>
      <c r="R10" s="103">
        <v>8</v>
      </c>
      <c r="S10" s="103">
        <v>5</v>
      </c>
      <c r="T10" s="103">
        <v>8</v>
      </c>
    </row>
    <row r="11" spans="1:20" ht="19.5" customHeight="1" x14ac:dyDescent="0.3">
      <c r="A11" s="104" t="s">
        <v>761</v>
      </c>
      <c r="B11" s="103">
        <v>8</v>
      </c>
      <c r="C11" s="255">
        <f t="shared" si="0"/>
        <v>36.5625</v>
      </c>
      <c r="D11" s="103">
        <f>IFERROR(VLOOKUP(B11,'Начисление очков_'!$L$4:$M$69,2,FALSE),0)</f>
        <v>65</v>
      </c>
      <c r="E11" s="254">
        <f>VLOOKUP(A11,'Парный рейтинг'!D$10:E$100,2,FALSE)</f>
        <v>4.5</v>
      </c>
      <c r="F11" s="254">
        <f t="shared" ref="F11:F42" si="9">F10</f>
        <v>8</v>
      </c>
      <c r="H11" s="105">
        <f>MATCH(A11,'Парный рейтинг'!D$10:D$1002,0)</f>
        <v>9</v>
      </c>
      <c r="I11" s="103">
        <f t="shared" si="2"/>
        <v>10</v>
      </c>
      <c r="J11" s="105" t="str">
        <f>TRIM(A11)</f>
        <v>Ибрагимов Руслан</v>
      </c>
      <c r="K11" s="106" t="str">
        <f>MID(A11&amp;" "&amp;A11, FIND(" ",A11)+1,LEN(A11))</f>
        <v>Руслан Ибрагимов</v>
      </c>
      <c r="N11" s="105">
        <f>IFERROR(H11,#REF!)</f>
        <v>9</v>
      </c>
      <c r="P11" s="103">
        <v>10</v>
      </c>
      <c r="Q11" s="103">
        <v>10</v>
      </c>
      <c r="R11" s="103">
        <v>8</v>
      </c>
      <c r="S11" s="103">
        <v>5</v>
      </c>
      <c r="T11" s="103">
        <v>8</v>
      </c>
    </row>
    <row r="12" spans="1:20" ht="19.5" customHeight="1" x14ac:dyDescent="0.3">
      <c r="A12" s="107" t="s">
        <v>852</v>
      </c>
      <c r="B12" s="103">
        <v>8</v>
      </c>
      <c r="C12" s="255">
        <f t="shared" si="0"/>
        <v>34.666666666666664</v>
      </c>
      <c r="D12" s="103">
        <f>IFERROR(VLOOKUP(B12,'Начисление очков_'!$L$4:$M$69,2,FALSE),0)</f>
        <v>65</v>
      </c>
      <c r="E12" s="254">
        <f>VLOOKUP(A12,'Парный рейтинг'!D$10:E$100,2,FALSE)</f>
        <v>4</v>
      </c>
      <c r="F12" s="254">
        <f t="shared" ref="F12" si="10">E12+E13</f>
        <v>7.5</v>
      </c>
      <c r="H12" s="105">
        <f>MATCH(A12,'Парный рейтинг'!D$10:D$1002,0)</f>
        <v>10</v>
      </c>
      <c r="I12" s="103">
        <v>12</v>
      </c>
      <c r="J12" s="105" t="str">
        <f>TRIM(A12)</f>
        <v>Нурамбеков тимур</v>
      </c>
      <c r="K12" s="106" t="str">
        <f>MID(A12&amp;" "&amp;A12, FIND(" ",A12)+1,LEN(A12))</f>
        <v>тимур Нурамбеков</v>
      </c>
      <c r="N12" s="105">
        <f>IFERROR(H12,#REF!)</f>
        <v>10</v>
      </c>
      <c r="P12" s="103">
        <v>12</v>
      </c>
      <c r="Q12" s="103">
        <v>12</v>
      </c>
      <c r="R12" s="103">
        <v>8</v>
      </c>
      <c r="S12" s="103">
        <v>6</v>
      </c>
      <c r="T12" s="103">
        <v>8</v>
      </c>
    </row>
    <row r="13" spans="1:20" ht="19.5" customHeight="1" x14ac:dyDescent="0.3">
      <c r="A13" s="107" t="s">
        <v>44</v>
      </c>
      <c r="B13" s="103">
        <v>8</v>
      </c>
      <c r="C13" s="255">
        <f t="shared" si="0"/>
        <v>30.333333333333332</v>
      </c>
      <c r="D13" s="103">
        <f>IFERROR(VLOOKUP(B13,'Начисление очков_'!$L$4:$M$69,2,FALSE),0)</f>
        <v>65</v>
      </c>
      <c r="E13" s="254">
        <f>VLOOKUP(A13,'Парный рейтинг'!D$10:E$100,2,FALSE)</f>
        <v>3.5</v>
      </c>
      <c r="F13" s="254">
        <f t="shared" ref="F13:F44" si="11">F12</f>
        <v>7.5</v>
      </c>
      <c r="H13" s="105">
        <f>MATCH(A13,'Парный рейтинг'!D$10:D$1002,0)</f>
        <v>15</v>
      </c>
      <c r="I13" s="103">
        <v>12</v>
      </c>
      <c r="J13" s="105" t="str">
        <f>TRIM(A13)</f>
        <v>Тлеубаев Зангар</v>
      </c>
      <c r="K13" s="106" t="str">
        <f>MID(A13&amp;" "&amp;A13, FIND(" ",A13)+1,LEN(A13))</f>
        <v>Зангар Тлеубаев</v>
      </c>
      <c r="N13" s="105">
        <f>IFERROR(H13,#REF!)</f>
        <v>15</v>
      </c>
      <c r="P13" s="103">
        <v>12</v>
      </c>
      <c r="Q13" s="103">
        <v>12</v>
      </c>
      <c r="R13" s="103">
        <v>8</v>
      </c>
      <c r="S13" s="103">
        <v>6</v>
      </c>
      <c r="T13" s="103">
        <v>8</v>
      </c>
    </row>
    <row r="14" spans="1:20" ht="19.5" customHeight="1" x14ac:dyDescent="0.3">
      <c r="A14" s="104" t="s">
        <v>9</v>
      </c>
      <c r="B14" s="103">
        <v>8</v>
      </c>
      <c r="C14" s="255">
        <f t="shared" si="0"/>
        <v>32.5</v>
      </c>
      <c r="D14" s="103">
        <f>IFERROR(VLOOKUP(B14,'Начисление очков_'!$L$4:$M$69,2,FALSE),0)</f>
        <v>65</v>
      </c>
      <c r="E14" s="254">
        <f>VLOOKUP(A14,'Парный рейтинг'!D$10:E$100,2,FALSE)</f>
        <v>4</v>
      </c>
      <c r="F14" s="254">
        <f t="shared" ref="F14" si="12">E14+E15</f>
        <v>8</v>
      </c>
      <c r="H14" s="105">
        <f>MATCH(A14,'Парный рейтинг'!D$10:D$1002,0)</f>
        <v>12</v>
      </c>
      <c r="I14" s="103">
        <v>16</v>
      </c>
      <c r="J14" s="105" t="str">
        <f>TRIM(A14)</f>
        <v>Кекилбаев Димаш</v>
      </c>
      <c r="K14" s="106" t="str">
        <f>MID(A14&amp;" "&amp;A14, FIND(" ",A14)+1,LEN(A14))</f>
        <v>Димаш Кекилбаев</v>
      </c>
      <c r="N14" s="105">
        <f>IFERROR(H14,#REF!)</f>
        <v>12</v>
      </c>
      <c r="P14" s="103">
        <v>16</v>
      </c>
      <c r="Q14" s="103">
        <v>16</v>
      </c>
      <c r="R14" s="103">
        <v>8</v>
      </c>
      <c r="S14" s="103">
        <v>8</v>
      </c>
      <c r="T14" s="103">
        <v>8</v>
      </c>
    </row>
    <row r="15" spans="1:20" ht="15.75" x14ac:dyDescent="0.3">
      <c r="A15" s="104" t="s">
        <v>2</v>
      </c>
      <c r="B15" s="103">
        <v>8</v>
      </c>
      <c r="C15" s="255">
        <f t="shared" si="0"/>
        <v>32.5</v>
      </c>
      <c r="D15" s="103">
        <f>IFERROR(VLOOKUP(B15,'Начисление очков_'!$L$4:$M$69,2,FALSE),0)</f>
        <v>65</v>
      </c>
      <c r="E15" s="254">
        <f>VLOOKUP(A15,'Парный рейтинг'!D$10:E$100,2,FALSE)</f>
        <v>4</v>
      </c>
      <c r="F15" s="254">
        <f t="shared" ref="F15:F46" si="13">F14</f>
        <v>8</v>
      </c>
      <c r="H15" s="105">
        <f>MATCH(A15,'Парный рейтинг'!D$10:D$1002,0)</f>
        <v>13</v>
      </c>
      <c r="I15" s="103">
        <v>16</v>
      </c>
      <c r="J15" s="105" t="str">
        <f>TRIM(A15)</f>
        <v>Куринов Владимир</v>
      </c>
      <c r="K15" s="106" t="str">
        <f>MID(A15&amp;" "&amp;A15, FIND(" ",A15)+1,LEN(A15))</f>
        <v>Владимир Куринов</v>
      </c>
      <c r="N15" s="105">
        <f>IFERROR(H15,#REF!)</f>
        <v>13</v>
      </c>
      <c r="P15" s="103">
        <v>16</v>
      </c>
      <c r="Q15" s="103">
        <v>16</v>
      </c>
      <c r="R15" s="103">
        <v>8</v>
      </c>
      <c r="S15" s="103">
        <v>8</v>
      </c>
      <c r="T15" s="103">
        <v>8</v>
      </c>
    </row>
    <row r="16" spans="1:20" ht="15.75" x14ac:dyDescent="0.3">
      <c r="A16" s="104" t="s">
        <v>45</v>
      </c>
      <c r="B16" s="103">
        <v>8</v>
      </c>
      <c r="C16" s="255">
        <f t="shared" si="0"/>
        <v>32.5</v>
      </c>
      <c r="D16" s="103">
        <f>IFERROR(VLOOKUP(B16,'Начисление очков_'!$L$4:$M$69,2,FALSE),0)</f>
        <v>65</v>
      </c>
      <c r="E16" s="254">
        <f>VLOOKUP(A16,'Парный рейтинг'!D$10:E$100,2,FALSE)</f>
        <v>4</v>
      </c>
      <c r="F16" s="254">
        <f t="shared" ref="F16" si="14">E16+E17</f>
        <v>8</v>
      </c>
      <c r="H16" s="105">
        <f>MATCH(A16,'Парный рейтинг'!D$10:D$1002,0)</f>
        <v>11</v>
      </c>
      <c r="I16" s="103">
        <v>16</v>
      </c>
      <c r="J16" s="105" t="str">
        <f>TRIM(A16)</f>
        <v>Ибрагимов Саид</v>
      </c>
      <c r="K16" s="106" t="str">
        <f>MID(A16&amp;" "&amp;A16, FIND(" ",A16)+1,LEN(A16))</f>
        <v>Саид Ибрагимов</v>
      </c>
      <c r="N16" s="105">
        <f>IFERROR(H16,#REF!)</f>
        <v>11</v>
      </c>
      <c r="P16" s="103">
        <v>16</v>
      </c>
      <c r="Q16" s="103">
        <v>16</v>
      </c>
      <c r="R16" s="103">
        <v>8</v>
      </c>
      <c r="S16" s="103">
        <v>8</v>
      </c>
      <c r="T16" s="103">
        <v>8</v>
      </c>
    </row>
    <row r="17" spans="1:20" ht="15.75" x14ac:dyDescent="0.3">
      <c r="A17" s="104" t="s">
        <v>20</v>
      </c>
      <c r="B17" s="103">
        <v>8</v>
      </c>
      <c r="C17" s="255">
        <f t="shared" si="0"/>
        <v>32.5</v>
      </c>
      <c r="D17" s="103">
        <f>IFERROR(VLOOKUP(B17,'Начисление очков_'!$L$4:$M$69,2,FALSE),0)</f>
        <v>65</v>
      </c>
      <c r="E17" s="254">
        <f>VLOOKUP(A17,'Парный рейтинг'!D$10:E$100,2,FALSE)</f>
        <v>4</v>
      </c>
      <c r="F17" s="254">
        <f t="shared" ref="F17:F48" si="15">F16</f>
        <v>8</v>
      </c>
      <c r="H17" s="105">
        <f>MATCH(A17,'Парный рейтинг'!D$10:D$1002,0)</f>
        <v>14</v>
      </c>
      <c r="I17" s="103">
        <v>16</v>
      </c>
      <c r="J17" s="105" t="str">
        <f>TRIM(A17)</f>
        <v>Мадияров Нуржан</v>
      </c>
      <c r="K17" s="106" t="str">
        <f>MID(A17&amp;" "&amp;A17, FIND(" ",A17)+1,LEN(A17))</f>
        <v>Нуржан Мадияров</v>
      </c>
      <c r="N17" s="105">
        <f>IFERROR(H17,#REF!)</f>
        <v>14</v>
      </c>
      <c r="P17" s="103">
        <v>16</v>
      </c>
      <c r="Q17" s="103">
        <v>16</v>
      </c>
      <c r="R17" s="103">
        <v>8</v>
      </c>
      <c r="S17" s="103">
        <v>8</v>
      </c>
      <c r="T17" s="103">
        <v>8</v>
      </c>
    </row>
    <row r="18" spans="1:20" ht="15.75" x14ac:dyDescent="0.3">
      <c r="A18" s="104" t="s">
        <v>41</v>
      </c>
      <c r="B18" s="103">
        <v>16</v>
      </c>
      <c r="C18" s="255">
        <f t="shared" si="0"/>
        <v>17.066666666666666</v>
      </c>
      <c r="D18" s="103">
        <f>IFERROR(VLOOKUP(B18,'Начисление очков_'!$L$4:$M$69,2,FALSE),0)</f>
        <v>32</v>
      </c>
      <c r="E18" s="254">
        <f>VLOOKUP(A18,'Парный рейтинг'!D$10:E$100,2,FALSE)</f>
        <v>4</v>
      </c>
      <c r="F18" s="254">
        <f t="shared" ref="F18" si="16">E18+E19</f>
        <v>7.5</v>
      </c>
      <c r="H18" s="105">
        <f>MATCH(A18,'Парный рейтинг'!D$10:D$1002,0)</f>
        <v>22</v>
      </c>
      <c r="I18" s="103">
        <f t="shared" si="2"/>
        <v>17</v>
      </c>
      <c r="J18" s="105" t="str">
        <f>TRIM(A18)</f>
        <v>Яшар Азиз</v>
      </c>
      <c r="K18" s="106" t="str">
        <f>MID(A18&amp;" "&amp;A18, FIND(" ",A18)+1,LEN(A18))</f>
        <v>Азиз Яшар</v>
      </c>
      <c r="N18" s="105">
        <f>IFERROR(H18,#REF!)</f>
        <v>22</v>
      </c>
      <c r="P18" s="103">
        <v>17</v>
      </c>
      <c r="Q18" s="103">
        <v>17</v>
      </c>
      <c r="R18" s="103">
        <v>12</v>
      </c>
      <c r="S18" s="103">
        <v>16</v>
      </c>
      <c r="T18" s="103">
        <v>16</v>
      </c>
    </row>
    <row r="19" spans="1:20" ht="15.75" x14ac:dyDescent="0.3">
      <c r="A19" s="104" t="s">
        <v>31</v>
      </c>
      <c r="B19" s="103">
        <v>16</v>
      </c>
      <c r="C19" s="255">
        <f t="shared" si="0"/>
        <v>14.933333333333334</v>
      </c>
      <c r="D19" s="103">
        <f>IFERROR(VLOOKUP(B19,'Начисление очков_'!$L$4:$M$69,2,FALSE),0)</f>
        <v>32</v>
      </c>
      <c r="E19" s="254">
        <f>VLOOKUP(A19,'Парный рейтинг'!D$10:E$100,2,FALSE)</f>
        <v>3.5</v>
      </c>
      <c r="F19" s="254">
        <f t="shared" ref="F19:F50" si="17">F18</f>
        <v>7.5</v>
      </c>
      <c r="H19" s="105">
        <f>MATCH(A19,'Парный рейтинг'!D$10:D$1002,0)</f>
        <v>27</v>
      </c>
      <c r="I19" s="103">
        <f t="shared" si="2"/>
        <v>18</v>
      </c>
      <c r="J19" s="105" t="str">
        <f>TRIM(A19)</f>
        <v>Пономарев Владимир</v>
      </c>
      <c r="K19" s="106" t="str">
        <f>MID(A19&amp;" "&amp;A19, FIND(" ",A19)+1,LEN(A19))</f>
        <v>Владимир Пономарев</v>
      </c>
      <c r="N19" s="105">
        <f>IFERROR(H19,#REF!)</f>
        <v>27</v>
      </c>
      <c r="P19" s="103">
        <v>18</v>
      </c>
      <c r="Q19" s="103">
        <v>18</v>
      </c>
      <c r="R19" s="103">
        <v>12</v>
      </c>
      <c r="S19" s="103">
        <v>16</v>
      </c>
      <c r="T19" s="103">
        <v>16</v>
      </c>
    </row>
    <row r="20" spans="1:20" ht="15.75" x14ac:dyDescent="0.3">
      <c r="A20" s="104" t="s">
        <v>804</v>
      </c>
      <c r="B20" s="103">
        <v>16</v>
      </c>
      <c r="C20" s="255">
        <f t="shared" si="0"/>
        <v>18</v>
      </c>
      <c r="D20" s="103">
        <f>IFERROR(VLOOKUP(B20,'Начисление очков_'!$L$4:$M$69,2,FALSE),0)</f>
        <v>32</v>
      </c>
      <c r="E20" s="254">
        <f>VLOOKUP(A20,'Парный рейтинг'!D$10:E$100,2,FALSE)</f>
        <v>4.5</v>
      </c>
      <c r="F20" s="254">
        <f t="shared" ref="F20" si="18">E20+E21</f>
        <v>8</v>
      </c>
      <c r="H20" s="105">
        <f>MATCH(A20,'Парный рейтинг'!D$10:D$1002,0)</f>
        <v>19</v>
      </c>
      <c r="I20" s="103">
        <v>20</v>
      </c>
      <c r="J20" s="105" t="str">
        <f>TRIM(A20)</f>
        <v>Мушекбаев Адиль</v>
      </c>
      <c r="K20" s="106" t="str">
        <f>MID(A20&amp;" "&amp;A20, FIND(" ",A20)+1,LEN(A20))</f>
        <v>Адиль Мушекбаев</v>
      </c>
      <c r="N20" s="105">
        <f>IFERROR(H20,#REF!)</f>
        <v>19</v>
      </c>
      <c r="P20" s="103">
        <v>20</v>
      </c>
      <c r="Q20" s="103">
        <v>20</v>
      </c>
      <c r="R20" s="103">
        <v>12</v>
      </c>
      <c r="S20" s="103">
        <v>16</v>
      </c>
      <c r="T20" s="103">
        <v>16</v>
      </c>
    </row>
    <row r="21" spans="1:20" ht="15.75" x14ac:dyDescent="0.3">
      <c r="A21" s="104" t="s">
        <v>36</v>
      </c>
      <c r="B21" s="103">
        <v>16</v>
      </c>
      <c r="C21" s="255">
        <f t="shared" si="0"/>
        <v>14</v>
      </c>
      <c r="D21" s="103">
        <f>IFERROR(VLOOKUP(B21,'Начисление очков_'!$L$4:$M$69,2,FALSE),0)</f>
        <v>32</v>
      </c>
      <c r="E21" s="254">
        <f>VLOOKUP(A21,'Парный рейтинг'!D$10:E$100,2,FALSE)</f>
        <v>3.5</v>
      </c>
      <c r="F21" s="254">
        <f t="shared" ref="F21:F52" si="19">F20</f>
        <v>8</v>
      </c>
      <c r="H21" s="105">
        <f>MATCH(A21,'Парный рейтинг'!D$10:D$1002,0)</f>
        <v>31</v>
      </c>
      <c r="I21" s="103">
        <v>20</v>
      </c>
      <c r="J21" s="105" t="str">
        <f>TRIM(A21)</f>
        <v>Утегулов Даулет</v>
      </c>
      <c r="K21" s="106" t="str">
        <f>MID(A21&amp;" "&amp;A21, FIND(" ",A21)+1,LEN(A21))</f>
        <v>Даулет Утегулов</v>
      </c>
      <c r="N21" s="105">
        <f>IFERROR(H21,#REF!)</f>
        <v>31</v>
      </c>
      <c r="P21" s="103">
        <v>20</v>
      </c>
      <c r="Q21" s="103">
        <v>20</v>
      </c>
      <c r="R21" s="103">
        <v>12</v>
      </c>
      <c r="S21" s="103">
        <v>16</v>
      </c>
      <c r="T21" s="103">
        <v>16</v>
      </c>
    </row>
    <row r="22" spans="1:20" ht="15.75" x14ac:dyDescent="0.3">
      <c r="A22" s="104" t="s">
        <v>16</v>
      </c>
      <c r="B22" s="103">
        <v>16</v>
      </c>
      <c r="C22" s="255">
        <f t="shared" si="0"/>
        <v>16</v>
      </c>
      <c r="D22" s="103">
        <f>IFERROR(VLOOKUP(B22,'Начисление очков_'!$L$4:$M$69,2,FALSE),0)</f>
        <v>32</v>
      </c>
      <c r="E22" s="254">
        <f>VLOOKUP(A22,'Парный рейтинг'!D$10:E$100,2,FALSE)</f>
        <v>4</v>
      </c>
      <c r="F22" s="254">
        <f t="shared" ref="F22" si="20">E22+E23</f>
        <v>8</v>
      </c>
      <c r="H22" s="105">
        <f>MATCH(A22,'Парный рейтинг'!D$10:D$1002,0)</f>
        <v>25</v>
      </c>
      <c r="I22" s="103">
        <v>24</v>
      </c>
      <c r="J22" s="105" t="str">
        <f>TRIM(A22)</f>
        <v>Родичев Евгений</v>
      </c>
      <c r="K22" s="106" t="str">
        <f>MID(A22&amp;" "&amp;A22, FIND(" ",A22)+1,LEN(A22))</f>
        <v>Евгений Родичев</v>
      </c>
      <c r="N22" s="105">
        <f>IFERROR(H22,#REF!)</f>
        <v>25</v>
      </c>
      <c r="P22" s="103">
        <v>24</v>
      </c>
      <c r="Q22" s="103">
        <v>24</v>
      </c>
      <c r="R22" s="103">
        <v>12</v>
      </c>
      <c r="S22" s="103">
        <v>16</v>
      </c>
      <c r="T22" s="103">
        <v>16</v>
      </c>
    </row>
    <row r="23" spans="1:20" ht="15.75" x14ac:dyDescent="0.3">
      <c r="A23" s="104" t="s">
        <v>40</v>
      </c>
      <c r="B23" s="103">
        <v>16</v>
      </c>
      <c r="C23" s="255">
        <f t="shared" si="0"/>
        <v>16</v>
      </c>
      <c r="D23" s="103">
        <f>IFERROR(VLOOKUP(B23,'Начисление очков_'!$L$4:$M$69,2,FALSE),0)</f>
        <v>32</v>
      </c>
      <c r="E23" s="254">
        <f>VLOOKUP(A23,'Парный рейтинг'!D$10:E$100,2,FALSE)</f>
        <v>4</v>
      </c>
      <c r="F23" s="254">
        <f t="shared" ref="F23:F54" si="21">F22</f>
        <v>8</v>
      </c>
      <c r="H23" s="105">
        <f>MATCH(A23,'Парный рейтинг'!D$10:D$1002,0)</f>
        <v>23</v>
      </c>
      <c r="I23" s="103">
        <v>24</v>
      </c>
      <c r="J23" s="105" t="str">
        <f>TRIM(A23)</f>
        <v>Касанов Резван</v>
      </c>
      <c r="K23" s="106" t="str">
        <f>MID(A23&amp;" "&amp;A23, FIND(" ",A23)+1,LEN(A23))</f>
        <v>Резван Касанов</v>
      </c>
      <c r="N23" s="105">
        <f>IFERROR(H23,#REF!)</f>
        <v>23</v>
      </c>
      <c r="P23" s="103">
        <v>24</v>
      </c>
      <c r="Q23" s="103">
        <v>24</v>
      </c>
      <c r="R23" s="103">
        <v>12</v>
      </c>
      <c r="S23" s="103">
        <v>16</v>
      </c>
      <c r="T23" s="103">
        <v>16</v>
      </c>
    </row>
    <row r="24" spans="1:20" ht="15.75" x14ac:dyDescent="0.3">
      <c r="A24" s="104" t="s">
        <v>147</v>
      </c>
      <c r="B24" s="103">
        <v>16</v>
      </c>
      <c r="C24" s="255">
        <f t="shared" si="0"/>
        <v>16</v>
      </c>
      <c r="D24" s="103">
        <f>IFERROR(VLOOKUP(B24,'Начисление очков_'!$L$4:$M$69,2,FALSE),0)</f>
        <v>32</v>
      </c>
      <c r="E24" s="254">
        <f>VLOOKUP(A24,'Парный рейтинг'!D$10:E$100,2,FALSE)</f>
        <v>4</v>
      </c>
      <c r="F24" s="254">
        <f t="shared" ref="F24" si="22">E24+E25</f>
        <v>8</v>
      </c>
      <c r="H24" s="105">
        <f>MATCH(A24,'Парный рейтинг'!D$10:D$1002,0)</f>
        <v>24</v>
      </c>
      <c r="I24" s="103">
        <v>24</v>
      </c>
      <c r="J24" s="105" t="str">
        <f>TRIM(A24)</f>
        <v>Кузьменко Александр</v>
      </c>
      <c r="K24" s="106" t="str">
        <f>MID(A24&amp;" "&amp;A24, FIND(" ",A24)+1,LEN(A24))</f>
        <v>Александр Кузьменко</v>
      </c>
      <c r="N24" s="105">
        <f>IFERROR(H24,#REF!)</f>
        <v>24</v>
      </c>
      <c r="P24" s="103">
        <v>24</v>
      </c>
      <c r="Q24" s="103">
        <v>24</v>
      </c>
      <c r="R24" s="103">
        <v>12</v>
      </c>
      <c r="S24" s="103">
        <v>16</v>
      </c>
      <c r="T24" s="103">
        <v>16</v>
      </c>
    </row>
    <row r="25" spans="1:20" ht="15.75" x14ac:dyDescent="0.3">
      <c r="A25" s="104" t="s">
        <v>196</v>
      </c>
      <c r="B25" s="103">
        <v>16</v>
      </c>
      <c r="C25" s="255">
        <f t="shared" si="0"/>
        <v>16</v>
      </c>
      <c r="D25" s="103">
        <f>IFERROR(VLOOKUP(B25,'Начисление очков_'!$L$4:$M$69,2,FALSE),0)</f>
        <v>32</v>
      </c>
      <c r="E25" s="254">
        <f>VLOOKUP(A25,'Парный рейтинг'!D$10:E$100,2,FALSE)</f>
        <v>4</v>
      </c>
      <c r="F25" s="254">
        <f t="shared" ref="F25:F56" si="23">F24</f>
        <v>8</v>
      </c>
      <c r="H25" s="105">
        <f>MATCH(A25,'Парный рейтинг'!D$10:D$1002,0)</f>
        <v>26</v>
      </c>
      <c r="I25" s="103">
        <v>24</v>
      </c>
      <c r="J25" s="105" t="str">
        <f>TRIM(A25)</f>
        <v>Тулепбергенов Ринат</v>
      </c>
      <c r="K25" s="106" t="str">
        <f>MID(A25&amp;" "&amp;A25, FIND(" ",A25)+1,LEN(A25))</f>
        <v>Ринат Тулепбергенов</v>
      </c>
      <c r="N25" s="105">
        <f>IFERROR(H25,#REF!)</f>
        <v>26</v>
      </c>
      <c r="P25" s="103">
        <v>24</v>
      </c>
      <c r="Q25" s="103">
        <v>24</v>
      </c>
      <c r="R25" s="103">
        <v>12</v>
      </c>
      <c r="S25" s="103">
        <v>16</v>
      </c>
      <c r="T25" s="103">
        <v>16</v>
      </c>
    </row>
    <row r="26" spans="1:20" ht="15.75" x14ac:dyDescent="0.3">
      <c r="A26" s="104" t="s">
        <v>124</v>
      </c>
      <c r="B26" s="103">
        <v>16</v>
      </c>
      <c r="C26" s="255">
        <f t="shared" si="0"/>
        <v>18</v>
      </c>
      <c r="D26" s="103">
        <f>IFERROR(VLOOKUP(B26,'Начисление очков_'!$L$4:$M$69,2,FALSE),0)</f>
        <v>32</v>
      </c>
      <c r="E26" s="254">
        <f>VLOOKUP(A26,'Парный рейтинг'!D$10:E$100,2,FALSE)</f>
        <v>4.5</v>
      </c>
      <c r="F26" s="254">
        <f t="shared" ref="F26" si="24">E26+E27</f>
        <v>8</v>
      </c>
      <c r="H26" s="105">
        <f>MATCH(A26,'Парный рейтинг'!D$10:D$1002,0)</f>
        <v>20</v>
      </c>
      <c r="I26" s="103">
        <v>32</v>
      </c>
      <c r="J26" s="105" t="str">
        <f>TRIM(A26)</f>
        <v>Шайкенов Абай</v>
      </c>
      <c r="K26" s="106" t="str">
        <f>MID(A26&amp;" "&amp;A26, FIND(" ",A26)+1,LEN(A26))</f>
        <v>Абай Шайкенов</v>
      </c>
      <c r="N26" s="105">
        <f>IFERROR(H26,#REF!)</f>
        <v>20</v>
      </c>
      <c r="P26" s="103">
        <v>32</v>
      </c>
      <c r="Q26" s="103">
        <v>32</v>
      </c>
      <c r="R26" s="103">
        <v>16</v>
      </c>
      <c r="S26" s="103">
        <v>16</v>
      </c>
      <c r="T26" s="103">
        <v>16</v>
      </c>
    </row>
    <row r="27" spans="1:20" ht="21.75" customHeight="1" x14ac:dyDescent="0.3">
      <c r="A27" s="104" t="s">
        <v>157</v>
      </c>
      <c r="B27" s="103">
        <v>16</v>
      </c>
      <c r="C27" s="255">
        <f t="shared" si="0"/>
        <v>14</v>
      </c>
      <c r="D27" s="103">
        <f>IFERROR(VLOOKUP(B27,'Начисление очков_'!$L$4:$M$69,2,FALSE),0)</f>
        <v>32</v>
      </c>
      <c r="E27" s="254">
        <f>VLOOKUP(A27,'Парный рейтинг'!D$10:E$100,2,FALSE)</f>
        <v>3.5</v>
      </c>
      <c r="F27" s="254">
        <f t="shared" ref="F27:F58" si="25">F26</f>
        <v>8</v>
      </c>
      <c r="H27" s="105">
        <f>MATCH(A27,'Парный рейтинг'!D$10:D$1002,0)</f>
        <v>29</v>
      </c>
      <c r="I27" s="103">
        <v>32</v>
      </c>
      <c r="J27" s="105" t="str">
        <f>TRIM(A27)</f>
        <v>Амиров Рашид</v>
      </c>
      <c r="K27" s="106" t="str">
        <f>MID(A27&amp;" "&amp;A27, FIND(" ",A27)+1,LEN(A27))</f>
        <v>Рашид Амиров</v>
      </c>
      <c r="N27" s="105">
        <f>IFERROR(H27,#REF!)</f>
        <v>29</v>
      </c>
      <c r="P27" s="103">
        <v>32</v>
      </c>
      <c r="Q27" s="103">
        <v>32</v>
      </c>
      <c r="R27" s="103">
        <v>16</v>
      </c>
      <c r="S27" s="103">
        <v>16</v>
      </c>
      <c r="T27" s="103">
        <v>16</v>
      </c>
    </row>
    <row r="28" spans="1:20" ht="15.75" x14ac:dyDescent="0.3">
      <c r="A28" s="104" t="s">
        <v>28</v>
      </c>
      <c r="B28" s="103">
        <v>16</v>
      </c>
      <c r="C28" s="255">
        <f t="shared" si="0"/>
        <v>17.066666666666666</v>
      </c>
      <c r="D28" s="103">
        <f>IFERROR(VLOOKUP(B28,'Начисление очков_'!$L$4:$M$69,2,FALSE),0)</f>
        <v>32</v>
      </c>
      <c r="E28" s="254">
        <f>VLOOKUP(A28,'Парный рейтинг'!D$10:E$100,2,FALSE)</f>
        <v>4</v>
      </c>
      <c r="F28" s="254">
        <f t="shared" ref="F28" si="26">E28+E29</f>
        <v>7.5</v>
      </c>
      <c r="H28" s="105">
        <f>MATCH(A28,'Парный рейтинг'!D$10:D$1002,0)</f>
        <v>21</v>
      </c>
      <c r="I28" s="103">
        <v>32</v>
      </c>
      <c r="J28" s="105" t="str">
        <f>TRIM(A28)</f>
        <v>Балгарин Ерлан</v>
      </c>
      <c r="K28" s="106" t="str">
        <f>MID(A28&amp;" "&amp;A28, FIND(" ",A28)+1,LEN(A28))</f>
        <v>Ерлан Балгарин</v>
      </c>
      <c r="N28" s="105">
        <f>IFERROR(H28,#REF!)</f>
        <v>21</v>
      </c>
      <c r="P28" s="103">
        <v>32</v>
      </c>
      <c r="Q28" s="103">
        <v>32</v>
      </c>
      <c r="R28" s="103">
        <v>16</v>
      </c>
      <c r="S28" s="103">
        <v>16</v>
      </c>
      <c r="T28" s="103">
        <v>16</v>
      </c>
    </row>
    <row r="29" spans="1:20" ht="15.75" x14ac:dyDescent="0.3">
      <c r="A29" s="104" t="s">
        <v>321</v>
      </c>
      <c r="B29" s="103">
        <v>16</v>
      </c>
      <c r="C29" s="255">
        <f t="shared" si="0"/>
        <v>14.933333333333334</v>
      </c>
      <c r="D29" s="103">
        <f>IFERROR(VLOOKUP(B29,'Начисление очков_'!$L$4:$M$69,2,FALSE),0)</f>
        <v>32</v>
      </c>
      <c r="E29" s="254">
        <f>VLOOKUP(A29,'Парный рейтинг'!D$10:E$100,2,FALSE)</f>
        <v>3.5</v>
      </c>
      <c r="F29" s="254">
        <f t="shared" ref="F29:F60" si="27">F28</f>
        <v>7.5</v>
      </c>
      <c r="H29" s="105">
        <f>MATCH(A29,'Парный рейтинг'!D$10:D$1002,0)</f>
        <v>28</v>
      </c>
      <c r="I29" s="103">
        <v>32</v>
      </c>
      <c r="J29" s="105" t="str">
        <f>TRIM(A29)</f>
        <v>Эртман Глеб</v>
      </c>
      <c r="K29" s="106" t="str">
        <f>MID(A29&amp;" "&amp;A29, FIND(" ",A29)+1,LEN(A29))</f>
        <v>Глеб Эртман</v>
      </c>
      <c r="N29" s="105">
        <f>IFERROR(H29,#REF!)</f>
        <v>28</v>
      </c>
      <c r="P29" s="103">
        <v>32</v>
      </c>
      <c r="Q29" s="103">
        <v>32</v>
      </c>
      <c r="R29" s="103">
        <v>16</v>
      </c>
      <c r="S29" s="103">
        <v>16</v>
      </c>
      <c r="T29" s="103">
        <v>16</v>
      </c>
    </row>
    <row r="30" spans="1:20" ht="15.75" x14ac:dyDescent="0.3">
      <c r="A30" s="104" t="s">
        <v>126</v>
      </c>
      <c r="B30" s="103">
        <v>16</v>
      </c>
      <c r="C30" s="255">
        <f t="shared" si="0"/>
        <v>18</v>
      </c>
      <c r="D30" s="103">
        <f>IFERROR(VLOOKUP(B30,'Начисление очков_'!$L$4:$M$69,2,FALSE),0)</f>
        <v>32</v>
      </c>
      <c r="E30" s="254">
        <f>VLOOKUP(A30,'Парный рейтинг'!D$10:E$100,2,FALSE)</f>
        <v>4.5</v>
      </c>
      <c r="F30" s="254">
        <f t="shared" ref="F30" si="28">E30+E31</f>
        <v>8</v>
      </c>
      <c r="H30" s="105">
        <f>MATCH(A30,'Парный рейтинг'!D$10:D$1002,0)</f>
        <v>18</v>
      </c>
      <c r="I30" s="103">
        <v>32</v>
      </c>
      <c r="J30" s="105" t="str">
        <f>TRIM(A30)</f>
        <v>Марков Роман</v>
      </c>
      <c r="K30" s="106" t="str">
        <f>MID(A30&amp;" "&amp;A30, FIND(" ",A30)+1,LEN(A30))</f>
        <v>Роман Марков</v>
      </c>
      <c r="N30" s="105">
        <f>IFERROR(H30,#REF!)</f>
        <v>18</v>
      </c>
      <c r="P30" s="103">
        <v>32</v>
      </c>
      <c r="Q30" s="103">
        <v>32</v>
      </c>
      <c r="R30" s="103">
        <v>16</v>
      </c>
      <c r="S30" s="103">
        <v>16</v>
      </c>
      <c r="T30" s="103">
        <v>16</v>
      </c>
    </row>
    <row r="31" spans="1:20" ht="15.75" x14ac:dyDescent="0.3">
      <c r="A31" s="104" t="s">
        <v>208</v>
      </c>
      <c r="B31" s="103">
        <v>16</v>
      </c>
      <c r="C31" s="255">
        <f t="shared" si="0"/>
        <v>14</v>
      </c>
      <c r="D31" s="103">
        <f>IFERROR(VLOOKUP(B31,'Начисление очков_'!$L$4:$M$69,2,FALSE),0)</f>
        <v>32</v>
      </c>
      <c r="E31" s="254">
        <f>VLOOKUP(A31,'Парный рейтинг'!D$10:E$100,2,FALSE)</f>
        <v>3.5</v>
      </c>
      <c r="F31" s="254">
        <f t="shared" ref="F31:F62" si="29">F30</f>
        <v>8</v>
      </c>
      <c r="H31" s="105">
        <f>MATCH(A31,'Парный рейтинг'!D$10:D$1002,0)</f>
        <v>30</v>
      </c>
      <c r="I31" s="103">
        <v>32</v>
      </c>
      <c r="J31" s="105" t="str">
        <f>TRIM(A31)</f>
        <v>Касымов Руслан</v>
      </c>
      <c r="K31" s="106" t="str">
        <f>MID(A31&amp;" "&amp;A31, FIND(" ",A31)+1,LEN(A31))</f>
        <v>Руслан Касымов</v>
      </c>
      <c r="N31" s="105">
        <f>IFERROR(H31,#REF!)</f>
        <v>30</v>
      </c>
      <c r="P31" s="103">
        <v>32</v>
      </c>
      <c r="Q31" s="103">
        <v>32</v>
      </c>
      <c r="R31" s="103">
        <v>16</v>
      </c>
      <c r="S31" s="103">
        <v>16</v>
      </c>
      <c r="T31" s="103">
        <v>16</v>
      </c>
    </row>
    <row r="32" spans="1:20" ht="15.75" x14ac:dyDescent="0.3">
      <c r="A32" s="104" t="s">
        <v>130</v>
      </c>
      <c r="B32" s="103">
        <v>16</v>
      </c>
      <c r="C32" s="255">
        <f t="shared" si="0"/>
        <v>18</v>
      </c>
      <c r="D32" s="103">
        <f>IFERROR(VLOOKUP(B32,'Начисление очков_'!$L$4:$M$69,2,FALSE),0)</f>
        <v>32</v>
      </c>
      <c r="E32" s="254">
        <f>VLOOKUP(A32,'Парный рейтинг'!D$10:E$100,2,FALSE)</f>
        <v>4.5</v>
      </c>
      <c r="F32" s="254">
        <f t="shared" ref="F32" si="30">E32+E33</f>
        <v>8</v>
      </c>
      <c r="H32" s="105">
        <f>MATCH(A32,'Парный рейтинг'!D$10:D$1002,0)</f>
        <v>17</v>
      </c>
      <c r="I32" s="103">
        <v>32</v>
      </c>
      <c r="J32" s="105" t="str">
        <f>TRIM(A32)</f>
        <v>Агошков Дмитрий</v>
      </c>
      <c r="K32" s="106" t="str">
        <f>MID(A32&amp;" "&amp;A32, FIND(" ",A32)+1,LEN(A32))</f>
        <v>Дмитрий Агошков</v>
      </c>
      <c r="N32" s="105">
        <f>IFERROR(H32,#REF!)</f>
        <v>17</v>
      </c>
      <c r="P32" s="103">
        <v>32</v>
      </c>
      <c r="Q32" s="103">
        <v>32</v>
      </c>
      <c r="R32" s="103">
        <v>16</v>
      </c>
      <c r="S32" s="103">
        <v>16</v>
      </c>
      <c r="T32" s="103">
        <v>16</v>
      </c>
    </row>
    <row r="33" spans="1:20" ht="15.75" x14ac:dyDescent="0.3">
      <c r="A33" s="104" t="s">
        <v>170</v>
      </c>
      <c r="B33" s="103">
        <v>16</v>
      </c>
      <c r="C33" s="255">
        <f t="shared" si="0"/>
        <v>14</v>
      </c>
      <c r="D33" s="103">
        <f>IFERROR(VLOOKUP(B33,'Начисление очков_'!$L$4:$M$69,2,FALSE),0)</f>
        <v>32</v>
      </c>
      <c r="E33" s="254">
        <f>VLOOKUP(A33,'Парный рейтинг'!D$10:E$100,2,FALSE)</f>
        <v>3.5</v>
      </c>
      <c r="F33" s="254">
        <f t="shared" ref="F33:F64" si="31">F32</f>
        <v>8</v>
      </c>
      <c r="H33" s="105">
        <f>MATCH(A33,'Парный рейтинг'!D$10:D$1002,0)</f>
        <v>32</v>
      </c>
      <c r="I33" s="103">
        <v>32</v>
      </c>
      <c r="J33" s="105" t="str">
        <f>TRIM(A33)</f>
        <v>Тайнов Дархан</v>
      </c>
      <c r="K33" s="106" t="str">
        <f>MID(A33&amp;" "&amp;A33, FIND(" ",A33)+1,LEN(A33))</f>
        <v>Дархан Тайнов</v>
      </c>
      <c r="N33" s="105">
        <f>IFERROR(H33,#REF!)</f>
        <v>32</v>
      </c>
      <c r="P33" s="103">
        <v>32</v>
      </c>
      <c r="Q33" s="103">
        <v>32</v>
      </c>
      <c r="R33" s="103">
        <v>16</v>
      </c>
      <c r="S33" s="103">
        <v>16</v>
      </c>
      <c r="T33" s="103">
        <v>16</v>
      </c>
    </row>
    <row r="34" spans="1:20" ht="15.75" x14ac:dyDescent="0.3">
      <c r="A34" s="104" t="s">
        <v>123</v>
      </c>
      <c r="B34" s="103">
        <v>32</v>
      </c>
      <c r="C34" s="255">
        <f t="shared" si="0"/>
        <v>6</v>
      </c>
      <c r="D34" s="103">
        <f>IFERROR(VLOOKUP(B34,'Начисление очков_'!$L$4:$M$69,2,FALSE),0)</f>
        <v>10</v>
      </c>
      <c r="E34" s="254">
        <f>VLOOKUP(A34,'Парный рейтинг'!D$10:E$100,2,FALSE)</f>
        <v>4.5</v>
      </c>
      <c r="F34" s="254">
        <f t="shared" ref="F34" si="32">E34+E35</f>
        <v>7.5</v>
      </c>
      <c r="H34" s="105">
        <f>MATCH(A34,'Парный рейтинг'!D$10:D$1002,0)</f>
        <v>33</v>
      </c>
      <c r="I34" s="103">
        <f t="shared" si="2"/>
        <v>33</v>
      </c>
      <c r="J34" s="105" t="str">
        <f>TRIM(A34)</f>
        <v>Когай Валентин</v>
      </c>
      <c r="K34" s="106" t="str">
        <f>MID(A34&amp;" "&amp;A34, FIND(" ",A34)+1,LEN(A34))</f>
        <v>Валентин Когай</v>
      </c>
      <c r="N34" s="105">
        <f>IFERROR(H34,#REF!)</f>
        <v>33</v>
      </c>
      <c r="P34" s="103">
        <v>33</v>
      </c>
      <c r="Q34" s="103">
        <v>33</v>
      </c>
      <c r="R34" s="103">
        <v>20</v>
      </c>
      <c r="S34" s="103">
        <v>18</v>
      </c>
      <c r="T34" s="103">
        <v>24</v>
      </c>
    </row>
    <row r="35" spans="1:20" ht="15.75" x14ac:dyDescent="0.3">
      <c r="A35" s="104" t="s">
        <v>175</v>
      </c>
      <c r="B35" s="103">
        <v>32</v>
      </c>
      <c r="C35" s="255">
        <f t="shared" si="0"/>
        <v>4</v>
      </c>
      <c r="D35" s="103">
        <f>IFERROR(VLOOKUP(B35,'Начисление очков_'!$L$4:$M$69,2,FALSE),0)</f>
        <v>10</v>
      </c>
      <c r="E35" s="254">
        <f>VLOOKUP(A35,'Парный рейтинг'!D$10:E$100,2,FALSE)</f>
        <v>3</v>
      </c>
      <c r="F35" s="254">
        <f t="shared" ref="F35:F66" si="33">F34</f>
        <v>7.5</v>
      </c>
      <c r="H35" s="105">
        <f>MATCH(A35,'Парный рейтинг'!D$10:D$1002,0)</f>
        <v>35</v>
      </c>
      <c r="I35" s="103">
        <f t="shared" si="2"/>
        <v>34</v>
      </c>
      <c r="J35" s="105" t="str">
        <f>TRIM(A35)</f>
        <v>Ким Лев</v>
      </c>
      <c r="K35" s="106" t="str">
        <f>MID(A35&amp;" "&amp;A35, FIND(" ",A35)+1,LEN(A35))</f>
        <v>Лев Ким</v>
      </c>
      <c r="N35" s="105">
        <f>IFERROR(H35,#REF!)</f>
        <v>35</v>
      </c>
      <c r="P35" s="103">
        <v>34</v>
      </c>
      <c r="Q35" s="103">
        <v>34</v>
      </c>
      <c r="R35" s="103">
        <v>20</v>
      </c>
      <c r="S35" s="103">
        <v>18</v>
      </c>
      <c r="T35" s="103">
        <v>24</v>
      </c>
    </row>
    <row r="36" spans="1:20" ht="15.75" x14ac:dyDescent="0.3">
      <c r="A36" s="104" t="s">
        <v>120</v>
      </c>
      <c r="B36" s="103">
        <v>32</v>
      </c>
      <c r="C36" s="255">
        <f t="shared" si="0"/>
        <v>6</v>
      </c>
      <c r="D36" s="103">
        <f>IFERROR(VLOOKUP(B36,'Начисление очков_'!$L$4:$M$69,2,FALSE),0)</f>
        <v>10</v>
      </c>
      <c r="E36" s="254">
        <f>VLOOKUP(A36,'Парный рейтинг'!D$10:E$100,2,FALSE)</f>
        <v>4.5</v>
      </c>
      <c r="F36" s="254">
        <f t="shared" ref="F36" si="34">E36+E37</f>
        <v>7.5</v>
      </c>
      <c r="H36" s="105">
        <f>MATCH(A36,'Парный рейтинг'!D$10:D$1002,0)</f>
        <v>34</v>
      </c>
      <c r="I36" s="103">
        <f t="shared" si="2"/>
        <v>35</v>
      </c>
      <c r="J36" s="105" t="str">
        <f>TRIM(A36)</f>
        <v>Хакимов Алмаз</v>
      </c>
      <c r="K36" s="106" t="str">
        <f>MID(A36&amp;" "&amp;A36, FIND(" ",A36)+1,LEN(A36))</f>
        <v>Алмаз Хакимов</v>
      </c>
      <c r="N36" s="105">
        <f>IFERROR(H36,#REF!)</f>
        <v>34</v>
      </c>
      <c r="P36" s="103">
        <v>36</v>
      </c>
      <c r="Q36" s="103">
        <v>36</v>
      </c>
      <c r="R36" s="103">
        <v>20</v>
      </c>
      <c r="S36" s="103" t="s">
        <v>834</v>
      </c>
      <c r="T36" s="103">
        <v>24</v>
      </c>
    </row>
    <row r="37" spans="1:20" ht="15.75" x14ac:dyDescent="0.3">
      <c r="A37" s="104" t="s">
        <v>853</v>
      </c>
      <c r="B37" s="103">
        <v>32</v>
      </c>
      <c r="C37" s="255">
        <f t="shared" si="0"/>
        <v>4</v>
      </c>
      <c r="D37" s="103">
        <f>IFERROR(VLOOKUP(B37,'Начисление очков_'!$L$4:$M$69,2,FALSE),0)</f>
        <v>10</v>
      </c>
      <c r="E37" s="254">
        <f>VLOOKUP(A37,'Парный рейтинг'!D$10:E$100,2,FALSE)</f>
        <v>3</v>
      </c>
      <c r="F37" s="254">
        <f t="shared" ref="F37:F68" si="35">F36</f>
        <v>7.5</v>
      </c>
      <c r="H37" s="105">
        <f>MATCH(A37,'Парный рейтинг'!D$10:D$1002,0)</f>
        <v>36</v>
      </c>
      <c r="I37" s="103">
        <f t="shared" si="2"/>
        <v>36</v>
      </c>
      <c r="J37" s="105" t="str">
        <f>TRIM(A37)</f>
        <v>Ким Юрий Л.</v>
      </c>
      <c r="K37" s="106" t="str">
        <f>MID(A37&amp;" "&amp;A37, FIND(" ",A37)+1,LEN(A37))</f>
        <v>Юрий Л. Ким</v>
      </c>
      <c r="N37" s="105">
        <f>IFERROR(H37,#REF!)</f>
        <v>36</v>
      </c>
      <c r="P37" s="103">
        <v>36</v>
      </c>
      <c r="Q37" s="103">
        <v>36</v>
      </c>
      <c r="R37" s="103">
        <v>20</v>
      </c>
      <c r="S37" s="103">
        <v>18</v>
      </c>
      <c r="T37" s="103">
        <v>24</v>
      </c>
    </row>
    <row r="38" spans="1:20" ht="15.75" x14ac:dyDescent="0.3">
      <c r="A38" s="104" t="s">
        <v>135</v>
      </c>
      <c r="B38" s="103">
        <v>40</v>
      </c>
      <c r="C38" s="255">
        <f t="shared" si="0"/>
        <v>2.6666666666666665</v>
      </c>
      <c r="D38" s="103">
        <f>IFERROR(VLOOKUP(B38,'Начисление очков_'!$L$4:$M$69,2,FALSE),0)</f>
        <v>5</v>
      </c>
      <c r="E38" s="254">
        <f>VLOOKUP(A38,'Парный рейтинг'!D$10:E$100,2,FALSE)</f>
        <v>4</v>
      </c>
      <c r="F38" s="254">
        <f t="shared" ref="F38" si="36">E38+E39</f>
        <v>7.5</v>
      </c>
      <c r="H38" s="105">
        <f>MATCH(A38,'Парный рейтинг'!D$10:D$1002,0)</f>
        <v>40</v>
      </c>
      <c r="I38" s="103">
        <f t="shared" si="2"/>
        <v>37</v>
      </c>
      <c r="J38" s="105" t="str">
        <f>TRIM(A38)</f>
        <v>Байтенов Руслан</v>
      </c>
      <c r="K38" s="106" t="str">
        <f>MID(A38&amp;" "&amp;A38, FIND(" ",A38)+1,LEN(A38))</f>
        <v>Руслан Байтенов</v>
      </c>
      <c r="N38" s="105">
        <f>IFERROR(H38,#REF!)</f>
        <v>40</v>
      </c>
      <c r="P38" s="103">
        <v>40</v>
      </c>
      <c r="Q38" s="103">
        <v>40</v>
      </c>
      <c r="R38" s="103">
        <v>20</v>
      </c>
      <c r="S38" s="103">
        <v>20</v>
      </c>
      <c r="T38" s="103">
        <v>24</v>
      </c>
    </row>
    <row r="39" spans="1:20" ht="15.75" x14ac:dyDescent="0.3">
      <c r="A39" s="104" t="s">
        <v>160</v>
      </c>
      <c r="B39" s="103">
        <v>40</v>
      </c>
      <c r="C39" s="255">
        <f t="shared" si="0"/>
        <v>2.3333333333333335</v>
      </c>
      <c r="D39" s="103">
        <f>IFERROR(VLOOKUP(B39,'Начисление очков_'!$L$4:$M$69,2,FALSE),0)</f>
        <v>5</v>
      </c>
      <c r="E39" s="254">
        <f>VLOOKUP(A39,'Парный рейтинг'!D$10:E$100,2,FALSE)</f>
        <v>3.5</v>
      </c>
      <c r="F39" s="254">
        <f t="shared" ref="F39:F70" si="37">F38</f>
        <v>7.5</v>
      </c>
      <c r="H39" s="105">
        <f>MATCH(A39,'Парный рейтинг'!D$10:D$1002,0)</f>
        <v>51</v>
      </c>
      <c r="I39" s="103">
        <f t="shared" si="2"/>
        <v>38</v>
      </c>
      <c r="J39" s="105" t="str">
        <f>TRIM(A39)</f>
        <v>Мусаев Рустам</v>
      </c>
      <c r="K39" s="106" t="str">
        <f>MID(A39&amp;" "&amp;A39, FIND(" ",A39)+1,LEN(A39))</f>
        <v>Рустам Мусаев</v>
      </c>
      <c r="N39" s="105">
        <f>IFERROR(H39,#REF!)</f>
        <v>51</v>
      </c>
      <c r="P39" s="103">
        <v>40</v>
      </c>
      <c r="Q39" s="103">
        <v>40</v>
      </c>
      <c r="R39" s="103">
        <v>20</v>
      </c>
      <c r="S39" s="103">
        <v>20</v>
      </c>
      <c r="T39" s="103">
        <v>24</v>
      </c>
    </row>
    <row r="40" spans="1:20" ht="15.75" x14ac:dyDescent="0.3">
      <c r="A40" s="104" t="s">
        <v>6</v>
      </c>
      <c r="B40" s="103">
        <v>40</v>
      </c>
      <c r="C40" s="255">
        <f t="shared" si="0"/>
        <v>2.5</v>
      </c>
      <c r="D40" s="103">
        <f>IFERROR(VLOOKUP(B40,'Начисление очков_'!$L$4:$M$69,2,FALSE),0)</f>
        <v>5</v>
      </c>
      <c r="E40" s="254">
        <f>VLOOKUP(A40,'Парный рейтинг'!D$10:E$100,2,FALSE)</f>
        <v>3.5</v>
      </c>
      <c r="F40" s="254">
        <f t="shared" ref="F40" si="38">E40+E41</f>
        <v>7</v>
      </c>
      <c r="H40" s="105">
        <f>MATCH(A40,'Парный рейтинг'!D$10:D$1002,0)</f>
        <v>48</v>
      </c>
      <c r="I40" s="103">
        <f t="shared" si="2"/>
        <v>39</v>
      </c>
      <c r="J40" s="105" t="str">
        <f>TRIM(A40)</f>
        <v>Коробко Сергей</v>
      </c>
      <c r="K40" s="106" t="str">
        <f>MID(A40&amp;" "&amp;A40, FIND(" ",A40)+1,LEN(A40))</f>
        <v>Сергей Коробко</v>
      </c>
      <c r="N40" s="105">
        <f>IFERROR(H40,#REF!)</f>
        <v>48</v>
      </c>
      <c r="P40" s="103">
        <v>40</v>
      </c>
      <c r="Q40" s="103">
        <v>40</v>
      </c>
      <c r="R40" s="103">
        <v>20</v>
      </c>
      <c r="S40" s="103">
        <v>20</v>
      </c>
      <c r="T40" s="103">
        <v>24</v>
      </c>
    </row>
    <row r="41" spans="1:20" ht="15.75" x14ac:dyDescent="0.3">
      <c r="A41" s="104" t="s">
        <v>46</v>
      </c>
      <c r="B41" s="103">
        <v>40</v>
      </c>
      <c r="C41" s="255">
        <f t="shared" si="0"/>
        <v>2.5</v>
      </c>
      <c r="D41" s="103">
        <f>IFERROR(VLOOKUP(B41,'Начисление очков_'!$L$4:$M$69,2,FALSE),0)</f>
        <v>5</v>
      </c>
      <c r="E41" s="254">
        <f>VLOOKUP(A41,'Парный рейтинг'!D$10:E$100,2,FALSE)</f>
        <v>3.5</v>
      </c>
      <c r="F41" s="254">
        <f t="shared" ref="F41:F72" si="39">F40</f>
        <v>7</v>
      </c>
      <c r="H41" s="105">
        <f>MATCH(A41,'Парный рейтинг'!D$10:D$1002,0)</f>
        <v>47</v>
      </c>
      <c r="I41" s="103">
        <f t="shared" si="2"/>
        <v>40</v>
      </c>
      <c r="J41" s="105" t="str">
        <f>TRIM(A41)</f>
        <v>Гречихин Алексей</v>
      </c>
      <c r="K41" s="106" t="str">
        <f>MID(A41&amp;" "&amp;A41, FIND(" ",A41)+1,LEN(A41))</f>
        <v>Алексей Гречихин</v>
      </c>
      <c r="N41" s="105">
        <f>IFERROR(H41,#REF!)</f>
        <v>47</v>
      </c>
      <c r="P41" s="103">
        <v>40</v>
      </c>
      <c r="Q41" s="103">
        <v>40</v>
      </c>
      <c r="R41" s="103">
        <v>20</v>
      </c>
      <c r="S41" s="103">
        <v>20</v>
      </c>
      <c r="T41" s="103">
        <v>24</v>
      </c>
    </row>
    <row r="42" spans="1:20" ht="15.75" x14ac:dyDescent="0.3">
      <c r="A42" s="104" t="s">
        <v>127</v>
      </c>
      <c r="B42" s="103">
        <v>40</v>
      </c>
      <c r="C42" s="255">
        <f t="shared" si="0"/>
        <v>2.8125</v>
      </c>
      <c r="D42" s="103">
        <f>IFERROR(VLOOKUP(B42,'Начисление очков_'!$L$4:$M$69,2,FALSE),0)</f>
        <v>5</v>
      </c>
      <c r="E42" s="254">
        <f>VLOOKUP(A42,'Парный рейтинг'!D$10:E$100,2,FALSE)</f>
        <v>4.5</v>
      </c>
      <c r="F42" s="254">
        <f t="shared" ref="F42" si="40">E42+E43</f>
        <v>8</v>
      </c>
      <c r="H42" s="105">
        <f>MATCH(A42,'Парный рейтинг'!D$10:D$1002,0)</f>
        <v>38</v>
      </c>
      <c r="I42" s="103">
        <f t="shared" si="2"/>
        <v>41</v>
      </c>
      <c r="J42" s="105" t="str">
        <f>TRIM(A42)</f>
        <v>Бакиев Назим</v>
      </c>
      <c r="K42" s="106" t="str">
        <f>MID(A42&amp;" "&amp;A42, FIND(" ",A42)+1,LEN(A42))</f>
        <v>Назим Бакиев</v>
      </c>
      <c r="N42" s="105">
        <f>IFERROR(H42,#REF!)</f>
        <v>38</v>
      </c>
      <c r="P42" s="103">
        <v>48</v>
      </c>
      <c r="Q42" s="103">
        <v>48</v>
      </c>
      <c r="R42" s="103">
        <v>24</v>
      </c>
      <c r="S42" s="103">
        <v>24</v>
      </c>
      <c r="T42" s="103">
        <v>24</v>
      </c>
    </row>
    <row r="43" spans="1:20" ht="15.75" x14ac:dyDescent="0.3">
      <c r="A43" s="104" t="s">
        <v>164</v>
      </c>
      <c r="B43" s="103">
        <v>40</v>
      </c>
      <c r="C43" s="255">
        <f t="shared" si="0"/>
        <v>2.1875</v>
      </c>
      <c r="D43" s="103">
        <f>IFERROR(VLOOKUP(B43,'Начисление очков_'!$L$4:$M$69,2,FALSE),0)</f>
        <v>5</v>
      </c>
      <c r="E43" s="254">
        <f>VLOOKUP(A43,'Парный рейтинг'!D$10:E$100,2,FALSE)</f>
        <v>3.5</v>
      </c>
      <c r="F43" s="254">
        <f t="shared" ref="F43:F74" si="41">F42</f>
        <v>8</v>
      </c>
      <c r="H43" s="105">
        <f>MATCH(A43,'Парный рейтинг'!D$10:D$1002,0)</f>
        <v>58</v>
      </c>
      <c r="I43" s="103">
        <f t="shared" si="2"/>
        <v>42</v>
      </c>
      <c r="J43" s="105" t="str">
        <f>TRIM(A43)</f>
        <v>Султанов Сабит</v>
      </c>
      <c r="K43" s="106" t="str">
        <f>MID(A43&amp;" "&amp;A43, FIND(" ",A43)+1,LEN(A43))</f>
        <v>Сабит Султанов</v>
      </c>
      <c r="N43" s="105">
        <f>IFERROR(H43,#REF!)</f>
        <v>58</v>
      </c>
      <c r="P43" s="103">
        <v>48</v>
      </c>
      <c r="Q43" s="103">
        <v>48</v>
      </c>
      <c r="R43" s="103">
        <v>24</v>
      </c>
      <c r="S43" s="103">
        <v>24</v>
      </c>
      <c r="T43" s="103">
        <v>24</v>
      </c>
    </row>
    <row r="44" spans="1:20" ht="15.75" x14ac:dyDescent="0.3">
      <c r="A44" s="104" t="s">
        <v>64</v>
      </c>
      <c r="B44" s="103">
        <v>40</v>
      </c>
      <c r="C44" s="255">
        <f t="shared" si="0"/>
        <v>2.6666666666666665</v>
      </c>
      <c r="D44" s="103">
        <f>IFERROR(VLOOKUP(B44,'Начисление очков_'!$L$4:$M$69,2,FALSE),0)</f>
        <v>5</v>
      </c>
      <c r="E44" s="254">
        <f>VLOOKUP(A44,'Парный рейтинг'!D$10:E$100,2,FALSE)</f>
        <v>4</v>
      </c>
      <c r="F44" s="254">
        <f t="shared" ref="F44" si="42">E44+E45</f>
        <v>7.5</v>
      </c>
      <c r="H44" s="105">
        <f>MATCH(A44,'Парный рейтинг'!D$10:D$1002,0)</f>
        <v>41</v>
      </c>
      <c r="I44" s="103">
        <f t="shared" si="2"/>
        <v>43</v>
      </c>
      <c r="J44" s="105" t="str">
        <f>TRIM(A44)</f>
        <v>Сулайманов Арманжан</v>
      </c>
      <c r="K44" s="106" t="str">
        <f>MID(A44&amp;" "&amp;A44, FIND(" ",A44)+1,LEN(A44))</f>
        <v>Арманжан Сулайманов</v>
      </c>
      <c r="N44" s="105">
        <f>IFERROR(H44,#REF!)</f>
        <v>41</v>
      </c>
      <c r="P44" s="103">
        <v>48</v>
      </c>
      <c r="Q44" s="103">
        <v>48</v>
      </c>
      <c r="R44" s="103">
        <v>24</v>
      </c>
      <c r="S44" s="103">
        <v>24</v>
      </c>
      <c r="T44" s="103">
        <v>24</v>
      </c>
    </row>
    <row r="45" spans="1:20" ht="15.75" x14ac:dyDescent="0.3">
      <c r="A45" s="104" t="s">
        <v>11</v>
      </c>
      <c r="B45" s="103">
        <v>40</v>
      </c>
      <c r="C45" s="255">
        <f t="shared" si="0"/>
        <v>2.3333333333333335</v>
      </c>
      <c r="D45" s="103">
        <f>IFERROR(VLOOKUP(B45,'Начисление очков_'!$L$4:$M$69,2,FALSE),0)</f>
        <v>5</v>
      </c>
      <c r="E45" s="254">
        <f>VLOOKUP(A45,'Парный рейтинг'!D$10:E$100,2,FALSE)</f>
        <v>3.5</v>
      </c>
      <c r="F45" s="254">
        <f t="shared" ref="F45:F76" si="43">F44</f>
        <v>7.5</v>
      </c>
      <c r="H45" s="105">
        <f>MATCH(A45,'Парный рейтинг'!D$10:D$1002,0)</f>
        <v>50</v>
      </c>
      <c r="I45" s="103">
        <f t="shared" si="2"/>
        <v>44</v>
      </c>
      <c r="J45" s="105" t="str">
        <f>TRIM(A45)</f>
        <v>Нарембаев Талгат</v>
      </c>
      <c r="K45" s="106" t="str">
        <f>MID(A45&amp;" "&amp;A45, FIND(" ",A45)+1,LEN(A45))</f>
        <v>Талгат Нарембаев</v>
      </c>
      <c r="N45" s="105">
        <f>IFERROR(H45,#REF!)</f>
        <v>50</v>
      </c>
      <c r="P45" s="103">
        <v>48</v>
      </c>
      <c r="Q45" s="103">
        <v>48</v>
      </c>
      <c r="R45" s="103">
        <v>24</v>
      </c>
      <c r="S45" s="103">
        <v>24</v>
      </c>
      <c r="T45" s="103">
        <v>24</v>
      </c>
    </row>
    <row r="46" spans="1:20" ht="15.75" x14ac:dyDescent="0.3">
      <c r="A46" s="104" t="s">
        <v>60</v>
      </c>
      <c r="B46" s="103">
        <v>40</v>
      </c>
      <c r="C46" s="255">
        <f t="shared" si="0"/>
        <v>2.5</v>
      </c>
      <c r="D46" s="103">
        <f>IFERROR(VLOOKUP(B46,'Начисление очков_'!$L$4:$M$69,2,FALSE),0)</f>
        <v>5</v>
      </c>
      <c r="E46" s="254">
        <f>VLOOKUP(A46,'Парный рейтинг'!D$10:E$100,2,FALSE)</f>
        <v>4</v>
      </c>
      <c r="F46" s="254">
        <f t="shared" ref="F46" si="44">E46+E47</f>
        <v>8</v>
      </c>
      <c r="H46" s="105">
        <f>MATCH(A46,'Парный рейтинг'!D$10:D$1002,0)</f>
        <v>43</v>
      </c>
      <c r="I46" s="103">
        <f t="shared" si="2"/>
        <v>45</v>
      </c>
      <c r="J46" s="105" t="str">
        <f>TRIM(A46)</f>
        <v>Салаватов Еламан</v>
      </c>
      <c r="K46" s="106" t="str">
        <f>MID(A46&amp;" "&amp;A46, FIND(" ",A46)+1,LEN(A46))</f>
        <v>Еламан Салаватов</v>
      </c>
      <c r="N46" s="105">
        <f>IFERROR(H46,#REF!)</f>
        <v>43</v>
      </c>
      <c r="P46" s="103">
        <v>48</v>
      </c>
      <c r="Q46" s="103">
        <v>48</v>
      </c>
      <c r="R46" s="103">
        <v>24</v>
      </c>
      <c r="S46" s="103">
        <v>24</v>
      </c>
      <c r="T46" s="103">
        <v>24</v>
      </c>
    </row>
    <row r="47" spans="1:20" ht="15.75" x14ac:dyDescent="0.3">
      <c r="A47" s="104" t="s">
        <v>33</v>
      </c>
      <c r="B47" s="103">
        <v>40</v>
      </c>
      <c r="C47" s="255">
        <f t="shared" si="0"/>
        <v>2.5</v>
      </c>
      <c r="D47" s="103">
        <f>IFERROR(VLOOKUP(B47,'Начисление очков_'!$L$4:$M$69,2,FALSE),0)</f>
        <v>5</v>
      </c>
      <c r="E47" s="254">
        <f>VLOOKUP(A47,'Парный рейтинг'!D$10:E$100,2,FALSE)</f>
        <v>4</v>
      </c>
      <c r="F47" s="254">
        <f t="shared" ref="F47:F78" si="45">F46</f>
        <v>8</v>
      </c>
      <c r="H47" s="105">
        <f>MATCH(A47,'Парный рейтинг'!D$10:D$1002,0)</f>
        <v>46</v>
      </c>
      <c r="I47" s="103">
        <f t="shared" si="2"/>
        <v>46</v>
      </c>
      <c r="J47" s="105" t="str">
        <f>TRIM(A47)</f>
        <v>Нафиков Ильдар</v>
      </c>
      <c r="K47" s="106" t="str">
        <f>MID(A47&amp;" "&amp;A47, FIND(" ",A47)+1,LEN(A47))</f>
        <v>Ильдар Нафиков</v>
      </c>
      <c r="N47" s="105">
        <f>IFERROR(H47,#REF!)</f>
        <v>46</v>
      </c>
      <c r="P47" s="103">
        <v>48</v>
      </c>
      <c r="Q47" s="103">
        <v>48</v>
      </c>
      <c r="R47" s="103">
        <v>24</v>
      </c>
      <c r="S47" s="103">
        <v>24</v>
      </c>
      <c r="T47" s="103">
        <v>24</v>
      </c>
    </row>
    <row r="48" spans="1:20" ht="15.75" x14ac:dyDescent="0.3">
      <c r="A48" s="104" t="s">
        <v>67</v>
      </c>
      <c r="B48" s="103">
        <v>40</v>
      </c>
      <c r="C48" s="255">
        <f t="shared" si="0"/>
        <v>2.5</v>
      </c>
      <c r="D48" s="103">
        <f>IFERROR(VLOOKUP(B48,'Начисление очков_'!$L$4:$M$69,2,FALSE),0)</f>
        <v>5</v>
      </c>
      <c r="E48" s="254">
        <f>VLOOKUP(A48,'Парный рейтинг'!D$10:E$100,2,FALSE)</f>
        <v>4</v>
      </c>
      <c r="F48" s="254">
        <f t="shared" ref="F48" si="46">E48+E49</f>
        <v>8</v>
      </c>
      <c r="H48" s="105">
        <f>MATCH(A48,'Парный рейтинг'!D$10:D$1002,0)</f>
        <v>44</v>
      </c>
      <c r="I48" s="103">
        <f t="shared" si="2"/>
        <v>47</v>
      </c>
      <c r="J48" s="105" t="str">
        <f>TRIM(A48)</f>
        <v>Урдашев Кайрат</v>
      </c>
      <c r="K48" s="106" t="str">
        <f>MID(A48&amp;" "&amp;A48, FIND(" ",A48)+1,LEN(A48))</f>
        <v>Кайрат Урдашев</v>
      </c>
      <c r="N48" s="105">
        <f>IFERROR(H48,#REF!)</f>
        <v>44</v>
      </c>
      <c r="P48" s="103">
        <v>48</v>
      </c>
      <c r="Q48" s="103">
        <v>48</v>
      </c>
      <c r="R48" s="103">
        <v>24</v>
      </c>
      <c r="S48" s="103">
        <v>24</v>
      </c>
      <c r="T48" s="103">
        <v>24</v>
      </c>
    </row>
    <row r="49" spans="1:20" ht="15.75" x14ac:dyDescent="0.3">
      <c r="A49" s="104" t="s">
        <v>5</v>
      </c>
      <c r="B49" s="103">
        <v>40</v>
      </c>
      <c r="C49" s="255">
        <f t="shared" si="0"/>
        <v>2.5</v>
      </c>
      <c r="D49" s="103">
        <f>IFERROR(VLOOKUP(B49,'Начисление очков_'!$L$4:$M$69,2,FALSE),0)</f>
        <v>5</v>
      </c>
      <c r="E49" s="254">
        <f>VLOOKUP(A49,'Парный рейтинг'!D$10:E$100,2,FALSE)</f>
        <v>4</v>
      </c>
      <c r="F49" s="254">
        <f t="shared" ref="F49:F80" si="47">F48</f>
        <v>8</v>
      </c>
      <c r="H49" s="105">
        <f>MATCH(A49,'Парный рейтинг'!D$10:D$1002,0)</f>
        <v>45</v>
      </c>
      <c r="I49" s="103">
        <f t="shared" si="2"/>
        <v>48</v>
      </c>
      <c r="J49" s="105" t="str">
        <f>TRIM(A49)</f>
        <v>Голенко Евгений</v>
      </c>
      <c r="K49" s="106" t="str">
        <f>MID(A49&amp;" "&amp;A49, FIND(" ",A49)+1,LEN(A49))</f>
        <v>Евгений Голенко</v>
      </c>
      <c r="N49" s="105">
        <f>IFERROR(H49,#REF!)</f>
        <v>45</v>
      </c>
      <c r="P49" s="103">
        <v>48</v>
      </c>
      <c r="Q49" s="103">
        <v>48</v>
      </c>
      <c r="R49" s="103">
        <v>24</v>
      </c>
      <c r="S49" s="103">
        <v>24</v>
      </c>
      <c r="T49" s="103">
        <v>24</v>
      </c>
    </row>
    <row r="50" spans="1:20" ht="15.75" x14ac:dyDescent="0.3">
      <c r="A50" s="104" t="s">
        <v>132</v>
      </c>
      <c r="B50" s="103">
        <v>40</v>
      </c>
      <c r="C50" s="255">
        <f t="shared" si="0"/>
        <v>2.8125</v>
      </c>
      <c r="D50" s="103">
        <f>IFERROR(VLOOKUP(B50,'Начисление очков_'!$L$4:$M$69,2,FALSE),0)</f>
        <v>5</v>
      </c>
      <c r="E50" s="254">
        <f>VLOOKUP(A50,'Парный рейтинг'!D$10:E$100,2,FALSE)</f>
        <v>4.5</v>
      </c>
      <c r="F50" s="254">
        <f t="shared" ref="F50" si="48">E50+E51</f>
        <v>8</v>
      </c>
      <c r="H50" s="105">
        <f>MATCH(A50,'Парный рейтинг'!D$10:D$1002,0)</f>
        <v>39</v>
      </c>
      <c r="I50" s="103">
        <f t="shared" si="2"/>
        <v>49</v>
      </c>
      <c r="J50" s="105" t="str">
        <f>TRIM(A50)</f>
        <v>Джексеков Ислам</v>
      </c>
      <c r="K50" s="106" t="str">
        <f>MID(A50&amp;" "&amp;A50, FIND(" ",A50)+1,LEN(A50))</f>
        <v>Ислам Джексеков</v>
      </c>
      <c r="N50" s="105">
        <f>IFERROR(H50,#REF!)</f>
        <v>39</v>
      </c>
      <c r="P50" s="103">
        <v>64</v>
      </c>
      <c r="Q50" s="103">
        <v>49</v>
      </c>
      <c r="R50" s="103">
        <v>32</v>
      </c>
      <c r="S50" s="103">
        <v>32</v>
      </c>
      <c r="T50" s="103">
        <v>32</v>
      </c>
    </row>
    <row r="51" spans="1:20" ht="15.75" x14ac:dyDescent="0.3">
      <c r="A51" s="104" t="s">
        <v>323</v>
      </c>
      <c r="B51" s="103">
        <v>40</v>
      </c>
      <c r="C51" s="255">
        <f t="shared" si="0"/>
        <v>2.1875</v>
      </c>
      <c r="D51" s="103">
        <f>IFERROR(VLOOKUP(B51,'Начисление очков_'!$L$4:$M$69,2,FALSE),0)</f>
        <v>5</v>
      </c>
      <c r="E51" s="254">
        <f>VLOOKUP(A51,'Парный рейтинг'!D$10:E$100,2,FALSE)</f>
        <v>3.5</v>
      </c>
      <c r="F51" s="254">
        <f t="shared" ref="F51:F82" si="49">F50</f>
        <v>8</v>
      </c>
      <c r="H51" s="105">
        <f>MATCH(A51,'Парный рейтинг'!D$10:D$1002,0)</f>
        <v>57</v>
      </c>
      <c r="I51" s="103">
        <f t="shared" si="2"/>
        <v>50</v>
      </c>
      <c r="J51" s="105" t="str">
        <f>TRIM(A51)</f>
        <v>Габдилкарим Гиззат</v>
      </c>
      <c r="K51" s="106" t="str">
        <f>MID(A51&amp;" "&amp;A51, FIND(" ",A51)+1,LEN(A51))</f>
        <v>Гиззат Габдилкарим</v>
      </c>
      <c r="N51" s="105">
        <f>IFERROR(H51,#REF!)</f>
        <v>57</v>
      </c>
      <c r="P51" s="103">
        <v>64</v>
      </c>
      <c r="Q51" s="103">
        <v>50</v>
      </c>
      <c r="R51" s="103">
        <v>32</v>
      </c>
      <c r="S51" s="103">
        <v>32</v>
      </c>
      <c r="T51" s="103">
        <v>32</v>
      </c>
    </row>
    <row r="52" spans="1:20" ht="15.75" x14ac:dyDescent="0.3">
      <c r="A52" s="104" t="s">
        <v>204</v>
      </c>
      <c r="B52" s="103">
        <v>40</v>
      </c>
      <c r="C52" s="255">
        <f t="shared" si="0"/>
        <v>2.3333333333333335</v>
      </c>
      <c r="D52" s="103">
        <f>IFERROR(VLOOKUP(B52,'Начисление очков_'!$L$4:$M$69,2,FALSE),0)</f>
        <v>5</v>
      </c>
      <c r="E52" s="254">
        <f>VLOOKUP(A52,'Парный рейтинг'!D$10:E$100,2,FALSE)</f>
        <v>3.5</v>
      </c>
      <c r="F52" s="254">
        <f t="shared" ref="F52" si="50">E52+E53</f>
        <v>7.5</v>
      </c>
      <c r="H52" s="105">
        <f>MATCH(A52,'Парный рейтинг'!D$10:D$1002,0)</f>
        <v>52</v>
      </c>
      <c r="I52" s="103">
        <f t="shared" si="2"/>
        <v>51</v>
      </c>
      <c r="J52" s="105" t="str">
        <f>TRIM(A52)</f>
        <v>Танеке Шынгыс</v>
      </c>
      <c r="K52" s="106" t="str">
        <f>MID(A52&amp;" "&amp;A52, FIND(" ",A52)+1,LEN(A52))</f>
        <v>Шынгыс Танеке</v>
      </c>
      <c r="N52" s="105">
        <f>IFERROR(H52,#REF!)</f>
        <v>52</v>
      </c>
      <c r="P52" s="103">
        <v>64</v>
      </c>
      <c r="Q52" s="103">
        <v>52</v>
      </c>
      <c r="R52" s="103">
        <v>32</v>
      </c>
      <c r="S52" s="103">
        <v>32</v>
      </c>
      <c r="T52" s="103">
        <v>32</v>
      </c>
    </row>
    <row r="53" spans="1:20" ht="15.75" x14ac:dyDescent="0.3">
      <c r="A53" s="104" t="s">
        <v>203</v>
      </c>
      <c r="B53" s="103">
        <v>40</v>
      </c>
      <c r="C53" s="255">
        <f t="shared" si="0"/>
        <v>2.6666666666666665</v>
      </c>
      <c r="D53" s="103">
        <f>IFERROR(VLOOKUP(B53,'Начисление очков_'!$L$4:$M$69,2,FALSE),0)</f>
        <v>5</v>
      </c>
      <c r="E53" s="254">
        <f>VLOOKUP(A53,'Парный рейтинг'!D$10:E$100,2,FALSE)</f>
        <v>4</v>
      </c>
      <c r="F53" s="254">
        <f t="shared" ref="F53:F84" si="51">F52</f>
        <v>7.5</v>
      </c>
      <c r="H53" s="105">
        <f>MATCH(A53,'Парный рейтинг'!D$10:D$1002,0)</f>
        <v>42</v>
      </c>
      <c r="I53" s="103">
        <f t="shared" si="2"/>
        <v>52</v>
      </c>
      <c r="J53" s="105" t="str">
        <f>TRIM(A53)</f>
        <v>Амирбеков Тимур</v>
      </c>
      <c r="K53" s="106" t="str">
        <f>MID(A53&amp;" "&amp;A53, FIND(" ",A53)+1,LEN(A53))</f>
        <v>Тимур Амирбеков</v>
      </c>
      <c r="N53" s="105">
        <f>IFERROR(H53,#REF!)</f>
        <v>42</v>
      </c>
      <c r="P53" s="103">
        <v>64</v>
      </c>
      <c r="Q53" s="103">
        <v>52</v>
      </c>
      <c r="R53" s="103">
        <v>32</v>
      </c>
      <c r="S53" s="103">
        <v>32</v>
      </c>
      <c r="T53" s="103">
        <v>32</v>
      </c>
    </row>
    <row r="54" spans="1:20" ht="15.75" x14ac:dyDescent="0.3">
      <c r="A54" s="104" t="s">
        <v>793</v>
      </c>
      <c r="B54" s="103">
        <v>40</v>
      </c>
      <c r="C54" s="255">
        <f t="shared" si="0"/>
        <v>3.125</v>
      </c>
      <c r="D54" s="103">
        <f>IFERROR(VLOOKUP(B54,'Начисление очков_'!$L$4:$M$69,2,FALSE),0)</f>
        <v>5</v>
      </c>
      <c r="E54" s="254">
        <f>VLOOKUP(A54,'Парный рейтинг'!D$10:E$100,2,FALSE)</f>
        <v>5</v>
      </c>
      <c r="F54" s="254">
        <f t="shared" ref="F54" si="52">E54+E55</f>
        <v>8</v>
      </c>
      <c r="H54" s="105">
        <f>MATCH(A54,'Парный рейтинг'!D$10:D$1002,0)</f>
        <v>37</v>
      </c>
      <c r="I54" s="103">
        <f t="shared" si="2"/>
        <v>53</v>
      </c>
      <c r="J54" s="105" t="str">
        <f>TRIM(A54)</f>
        <v>Татаев Алишер</v>
      </c>
      <c r="K54" s="106" t="str">
        <f>MID(A54&amp;" "&amp;A54, FIND(" ",A54)+1,LEN(A54))</f>
        <v>Алишер Татаев</v>
      </c>
      <c r="N54" s="105">
        <f>IFERROR(H54,#REF!)</f>
        <v>37</v>
      </c>
      <c r="P54" s="103">
        <v>64</v>
      </c>
      <c r="Q54" s="103">
        <v>56</v>
      </c>
      <c r="R54" s="103">
        <v>32</v>
      </c>
      <c r="S54" s="103">
        <v>32</v>
      </c>
      <c r="T54" s="103">
        <v>32</v>
      </c>
    </row>
    <row r="55" spans="1:20" ht="15.75" x14ac:dyDescent="0.3">
      <c r="A55" s="104" t="s">
        <v>427</v>
      </c>
      <c r="B55" s="103">
        <v>40</v>
      </c>
      <c r="C55" s="255">
        <f t="shared" si="0"/>
        <v>1.875</v>
      </c>
      <c r="D55" s="103">
        <f>IFERROR(VLOOKUP(B55,'Начисление очков_'!$L$4:$M$69,2,FALSE),0)</f>
        <v>5</v>
      </c>
      <c r="E55" s="254">
        <f>VLOOKUP(A55,'Парный рейтинг'!D$10:E$100,2,FALSE)</f>
        <v>3</v>
      </c>
      <c r="F55" s="254">
        <f t="shared" ref="F55:F86" si="53">F54</f>
        <v>8</v>
      </c>
      <c r="H55" s="105">
        <f>MATCH(A55,'Парный рейтинг'!D$10:D$1002,0)</f>
        <v>65</v>
      </c>
      <c r="I55" s="103">
        <f t="shared" si="2"/>
        <v>54</v>
      </c>
      <c r="J55" s="105" t="str">
        <f>TRIM(A55)</f>
        <v>Мухамметов Риат</v>
      </c>
      <c r="K55" s="106" t="str">
        <f>MID(A55&amp;" "&amp;A55, FIND(" ",A55)+1,LEN(A55))</f>
        <v>Риат Мухамметов</v>
      </c>
      <c r="N55" s="105">
        <f>IFERROR(H55,#REF!)</f>
        <v>65</v>
      </c>
      <c r="P55" s="103">
        <v>64</v>
      </c>
      <c r="Q55" s="103">
        <v>56</v>
      </c>
      <c r="R55" s="103">
        <v>32</v>
      </c>
      <c r="S55" s="103">
        <v>32</v>
      </c>
      <c r="T55" s="103">
        <v>32</v>
      </c>
    </row>
    <row r="56" spans="1:20" ht="15.75" x14ac:dyDescent="0.3">
      <c r="A56" s="104" t="s">
        <v>155</v>
      </c>
      <c r="B56" s="103">
        <v>48</v>
      </c>
      <c r="C56" s="255">
        <f t="shared" si="0"/>
        <v>2.4</v>
      </c>
      <c r="D56" s="103">
        <f>IFERROR(VLOOKUP(B56,'Начисление очков_'!$L$4:$M$69,2,FALSE),0)</f>
        <v>4</v>
      </c>
      <c r="E56" s="254">
        <f>VLOOKUP(A56,'Парный рейтинг'!D$10:E$100,2,FALSE)</f>
        <v>4.5</v>
      </c>
      <c r="F56" s="254">
        <f t="shared" ref="F56" si="54">E56+E57</f>
        <v>7.5</v>
      </c>
      <c r="H56" s="105">
        <f>MATCH(A56,'Парный рейтинг'!D$10:D$1002,0)</f>
        <v>49</v>
      </c>
      <c r="I56" s="103">
        <f t="shared" si="2"/>
        <v>55</v>
      </c>
      <c r="J56" s="105" t="str">
        <f>TRIM(A56)</f>
        <v>Дмитриев Дмитрий</v>
      </c>
      <c r="K56" s="106" t="str">
        <f>MID(A56&amp;" "&amp;A56, FIND(" ",A56)+1,LEN(A56))</f>
        <v>Дмитрий Дмитриев</v>
      </c>
      <c r="N56" s="105">
        <f>IFERROR(H56,#REF!)</f>
        <v>49</v>
      </c>
      <c r="P56" s="103">
        <v>64</v>
      </c>
      <c r="Q56" s="103">
        <v>56</v>
      </c>
      <c r="R56" s="103">
        <v>32</v>
      </c>
      <c r="S56" s="103">
        <v>32</v>
      </c>
      <c r="T56" s="103">
        <v>32</v>
      </c>
    </row>
    <row r="57" spans="1:20" ht="15.75" x14ac:dyDescent="0.3">
      <c r="A57" s="104" t="s">
        <v>854</v>
      </c>
      <c r="B57" s="103">
        <v>48</v>
      </c>
      <c r="C57" s="255">
        <f t="shared" si="0"/>
        <v>1.6</v>
      </c>
      <c r="D57" s="103">
        <f>IFERROR(VLOOKUP(B57,'Начисление очков_'!$L$4:$M$69,2,FALSE),0)</f>
        <v>4</v>
      </c>
      <c r="E57" s="254">
        <f>VLOOKUP(A57,'Парный рейтинг'!D$10:E$100,2,FALSE)</f>
        <v>3</v>
      </c>
      <c r="F57" s="254">
        <f t="shared" ref="F57:F88" si="55">F56</f>
        <v>7.5</v>
      </c>
      <c r="H57" s="105">
        <f>MATCH(A57,'Парный рейтинг'!D$10:D$1002,0)</f>
        <v>72</v>
      </c>
      <c r="I57" s="103">
        <f t="shared" si="2"/>
        <v>56</v>
      </c>
      <c r="J57" s="105" t="str">
        <f>TRIM(A57)</f>
        <v>Бекбаев Аскар</v>
      </c>
      <c r="K57" s="106" t="str">
        <f>MID(A57&amp;" "&amp;A57, FIND(" ",A57)+1,LEN(A57))</f>
        <v>Аскар Бекбаев</v>
      </c>
      <c r="N57" s="105">
        <f>IFERROR(H57,#REF!)</f>
        <v>72</v>
      </c>
      <c r="P57" s="103">
        <v>64</v>
      </c>
      <c r="Q57" s="103">
        <v>56</v>
      </c>
      <c r="R57" s="103">
        <v>32</v>
      </c>
      <c r="S57" s="103">
        <v>32</v>
      </c>
      <c r="T57" s="103">
        <v>32</v>
      </c>
    </row>
    <row r="58" spans="1:20" ht="15.75" x14ac:dyDescent="0.3">
      <c r="A58" s="104" t="s">
        <v>198</v>
      </c>
      <c r="B58" s="103">
        <v>48</v>
      </c>
      <c r="C58" s="255">
        <f t="shared" si="0"/>
        <v>1.7142857142857142</v>
      </c>
      <c r="D58" s="103">
        <f>IFERROR(VLOOKUP(B58,'Начисление очков_'!$L$4:$M$69,2,FALSE),0)</f>
        <v>4</v>
      </c>
      <c r="E58" s="254">
        <f>VLOOKUP(A58,'Парный рейтинг'!D$10:E$100,2,FALSE)</f>
        <v>3</v>
      </c>
      <c r="F58" s="254">
        <f t="shared" ref="F58" si="56">E58+E59</f>
        <v>7</v>
      </c>
      <c r="H58" s="105">
        <f>MATCH(A58,'Парный рейтинг'!D$10:D$1002,0)</f>
        <v>71</v>
      </c>
      <c r="I58" s="103">
        <f t="shared" si="2"/>
        <v>57</v>
      </c>
      <c r="J58" s="105" t="str">
        <f>TRIM(A58)</f>
        <v>Казарезов Денис</v>
      </c>
      <c r="K58" s="106" t="str">
        <f>MID(A58&amp;" "&amp;A58, FIND(" ",A58)+1,LEN(A58))</f>
        <v>Денис Казарезов</v>
      </c>
      <c r="N58" s="105">
        <f>IFERROR(H58,#REF!)</f>
        <v>71</v>
      </c>
      <c r="P58" s="103">
        <v>64</v>
      </c>
      <c r="Q58" s="103">
        <v>58</v>
      </c>
      <c r="R58" s="103">
        <v>32</v>
      </c>
      <c r="S58" s="103">
        <v>32</v>
      </c>
      <c r="T58" s="103">
        <v>32</v>
      </c>
    </row>
    <row r="59" spans="1:20" ht="15.75" x14ac:dyDescent="0.3">
      <c r="A59" s="104" t="s">
        <v>176</v>
      </c>
      <c r="B59" s="103">
        <v>48</v>
      </c>
      <c r="C59" s="255">
        <f t="shared" si="0"/>
        <v>2.2857142857142856</v>
      </c>
      <c r="D59" s="103">
        <f>IFERROR(VLOOKUP(B59,'Начисление очков_'!$L$4:$M$69,2,FALSE),0)</f>
        <v>4</v>
      </c>
      <c r="E59" s="254">
        <f>VLOOKUP(A59,'Парный рейтинг'!D$10:E$100,2,FALSE)</f>
        <v>4</v>
      </c>
      <c r="F59" s="254">
        <f t="shared" ref="F59:F90" si="57">F58</f>
        <v>7</v>
      </c>
      <c r="H59" s="105">
        <f>MATCH(A59,'Парный рейтинг'!D$10:D$1002,0)</f>
        <v>53</v>
      </c>
      <c r="I59" s="103">
        <f t="shared" si="2"/>
        <v>58</v>
      </c>
      <c r="J59" s="105" t="str">
        <f>TRIM(A59)</f>
        <v>Култасов Ильяс</v>
      </c>
      <c r="K59" s="106" t="str">
        <f>MID(A59&amp;" "&amp;A59, FIND(" ",A59)+1,LEN(A59))</f>
        <v>Ильяс Култасов</v>
      </c>
      <c r="N59" s="105">
        <f>IFERROR(H59,#REF!)</f>
        <v>53</v>
      </c>
      <c r="P59" s="103">
        <v>64</v>
      </c>
      <c r="Q59" s="103">
        <v>60</v>
      </c>
      <c r="R59" s="103">
        <v>32</v>
      </c>
      <c r="S59" s="103">
        <v>32</v>
      </c>
      <c r="T59" s="103">
        <v>32</v>
      </c>
    </row>
    <row r="60" spans="1:20" ht="15.75" x14ac:dyDescent="0.3">
      <c r="A60" s="104" t="s">
        <v>299</v>
      </c>
      <c r="B60" s="103">
        <v>48</v>
      </c>
      <c r="C60" s="255">
        <f t="shared" si="0"/>
        <v>2</v>
      </c>
      <c r="D60" s="103">
        <f>IFERROR(VLOOKUP(B60,'Начисление очков_'!$L$4:$M$69,2,FALSE),0)</f>
        <v>4</v>
      </c>
      <c r="E60" s="254">
        <f>VLOOKUP(A60,'Парный рейтинг'!D$10:E$100,2,FALSE)</f>
        <v>3.5</v>
      </c>
      <c r="F60" s="254">
        <f t="shared" ref="F60" si="58">E60+E61</f>
        <v>7</v>
      </c>
      <c r="H60" s="105">
        <f>MATCH(A60,'Парный рейтинг'!D$10:D$1002,0)</f>
        <v>64</v>
      </c>
      <c r="I60" s="103">
        <f t="shared" si="2"/>
        <v>59</v>
      </c>
      <c r="J60" s="105" t="str">
        <f>TRIM(A60)</f>
        <v>Оразаев Ерлан</v>
      </c>
      <c r="K60" s="106" t="str">
        <f>MID(A60&amp;" "&amp;A60, FIND(" ",A60)+1,LEN(A60))</f>
        <v>Ерлан Оразаев</v>
      </c>
      <c r="N60" s="105">
        <f>IFERROR(H60,#REF!)</f>
        <v>64</v>
      </c>
      <c r="P60" s="103">
        <v>64</v>
      </c>
      <c r="Q60" s="103">
        <v>60</v>
      </c>
      <c r="R60" s="103">
        <v>32</v>
      </c>
      <c r="S60" s="103">
        <v>32</v>
      </c>
      <c r="T60" s="103">
        <v>32</v>
      </c>
    </row>
    <row r="61" spans="1:20" ht="15.75" x14ac:dyDescent="0.3">
      <c r="A61" s="104" t="s">
        <v>263</v>
      </c>
      <c r="B61" s="103">
        <v>48</v>
      </c>
      <c r="C61" s="255">
        <f t="shared" si="0"/>
        <v>2</v>
      </c>
      <c r="D61" s="103">
        <f>IFERROR(VLOOKUP(B61,'Начисление очков_'!$L$4:$M$69,2,FALSE),0)</f>
        <v>4</v>
      </c>
      <c r="E61" s="254">
        <f>VLOOKUP(A61,'Парный рейтинг'!D$10:E$100,2,FALSE)</f>
        <v>3.5</v>
      </c>
      <c r="F61" s="254">
        <f t="shared" ref="F61:F92" si="59">F60</f>
        <v>7</v>
      </c>
      <c r="H61" s="105">
        <f>MATCH(A61,'Парный рейтинг'!D$10:D$1002,0)</f>
        <v>62</v>
      </c>
      <c r="I61" s="103">
        <f t="shared" si="2"/>
        <v>60</v>
      </c>
      <c r="J61" s="105" t="str">
        <f>TRIM(A61)</f>
        <v>Абугалиев Тимур</v>
      </c>
      <c r="K61" s="106" t="str">
        <f>MID(A61&amp;" "&amp;A61, FIND(" ",A61)+1,LEN(A61))</f>
        <v>Тимур Абугалиев</v>
      </c>
      <c r="N61" s="105">
        <f>IFERROR(H61,#REF!)</f>
        <v>62</v>
      </c>
      <c r="P61" s="103">
        <v>64</v>
      </c>
      <c r="Q61" s="103">
        <v>64</v>
      </c>
      <c r="R61" s="103">
        <v>32</v>
      </c>
      <c r="S61" s="103">
        <v>32</v>
      </c>
      <c r="T61" s="103">
        <v>32</v>
      </c>
    </row>
    <row r="62" spans="1:20" ht="15.75" x14ac:dyDescent="0.3">
      <c r="A62" s="104" t="s">
        <v>855</v>
      </c>
      <c r="B62" s="103">
        <v>48</v>
      </c>
      <c r="C62" s="255">
        <f t="shared" si="0"/>
        <v>1.8461538461538463</v>
      </c>
      <c r="D62" s="103">
        <f>IFERROR(VLOOKUP(B62,'Начисление очков_'!$L$4:$M$69,2,FALSE),0)</f>
        <v>4</v>
      </c>
      <c r="E62" s="254">
        <f>VLOOKUP(A62,'Парный рейтинг'!D$10:E$100,2,FALSE)</f>
        <v>3</v>
      </c>
      <c r="F62" s="254">
        <f t="shared" ref="F62" si="60">E62+E63</f>
        <v>6.5</v>
      </c>
      <c r="H62" s="105">
        <f>MATCH(A62,'Парный рейтинг'!D$10:D$1002,0)</f>
        <v>67</v>
      </c>
      <c r="I62" s="103">
        <f t="shared" si="2"/>
        <v>61</v>
      </c>
      <c r="J62" s="105" t="str">
        <f>TRIM(A62)</f>
        <v>Сагнаев Ералы</v>
      </c>
      <c r="K62" s="106" t="str">
        <f>MID(A62&amp;" "&amp;A62, FIND(" ",A62)+1,LEN(A62))</f>
        <v>Ералы Сагнаев</v>
      </c>
      <c r="N62" s="105">
        <f>IFERROR(H62,#REF!)</f>
        <v>67</v>
      </c>
      <c r="P62" s="103">
        <v>64</v>
      </c>
      <c r="Q62" s="103">
        <v>64</v>
      </c>
      <c r="R62" s="103">
        <v>32</v>
      </c>
      <c r="S62" s="103">
        <v>32</v>
      </c>
      <c r="T62" s="103">
        <v>32</v>
      </c>
    </row>
    <row r="63" spans="1:20" ht="15.75" x14ac:dyDescent="0.3">
      <c r="A63" s="104" t="s">
        <v>387</v>
      </c>
      <c r="B63" s="103">
        <v>48</v>
      </c>
      <c r="C63" s="255">
        <f t="shared" si="0"/>
        <v>2.1538461538461537</v>
      </c>
      <c r="D63" s="103">
        <f>IFERROR(VLOOKUP(B63,'Начисление очков_'!$L$4:$M$69,2,FALSE),0)</f>
        <v>4</v>
      </c>
      <c r="E63" s="254">
        <f>VLOOKUP(A63,'Парный рейтинг'!D$10:E$100,2,FALSE)</f>
        <v>3.5</v>
      </c>
      <c r="F63" s="254">
        <f t="shared" ref="F63:F94" si="61">F62</f>
        <v>6.5</v>
      </c>
      <c r="H63" s="105">
        <f>MATCH(A63,'Парный рейтинг'!D$10:D$1002,0)</f>
        <v>59</v>
      </c>
      <c r="I63" s="103">
        <f t="shared" si="2"/>
        <v>62</v>
      </c>
      <c r="J63" s="105" t="str">
        <f>TRIM(A63)</f>
        <v>Байтереков Дастан</v>
      </c>
      <c r="K63" s="106" t="str">
        <f>MID(A63&amp;" "&amp;A63, FIND(" ",A63)+1,LEN(A63))</f>
        <v>Дастан Байтереков</v>
      </c>
      <c r="N63" s="105">
        <f>IFERROR(H63,#REF!)</f>
        <v>59</v>
      </c>
      <c r="P63" s="103">
        <v>64</v>
      </c>
      <c r="Q63" s="103">
        <v>64</v>
      </c>
      <c r="R63" s="103">
        <v>32</v>
      </c>
      <c r="S63" s="103">
        <v>32</v>
      </c>
      <c r="T63" s="103">
        <v>32</v>
      </c>
    </row>
    <row r="64" spans="1:20" ht="15.75" x14ac:dyDescent="0.3">
      <c r="A64" s="104" t="s">
        <v>227</v>
      </c>
      <c r="B64" s="103">
        <v>48</v>
      </c>
      <c r="C64" s="255">
        <f t="shared" si="0"/>
        <v>2</v>
      </c>
      <c r="D64" s="103">
        <f>IFERROR(VLOOKUP(B64,'Начисление очков_'!$L$4:$M$69,2,FALSE),0)</f>
        <v>4</v>
      </c>
      <c r="E64" s="254">
        <f>VLOOKUP(A64,'Парный рейтинг'!D$10:E$100,2,FALSE)</f>
        <v>3.5</v>
      </c>
      <c r="F64" s="254">
        <f t="shared" ref="F64" si="62">E64+E65</f>
        <v>7</v>
      </c>
      <c r="H64" s="105">
        <f>MATCH(A64,'Парный рейтинг'!D$10:D$1002,0)</f>
        <v>63</v>
      </c>
      <c r="I64" s="103">
        <f t="shared" si="2"/>
        <v>63</v>
      </c>
      <c r="J64" s="105" t="str">
        <f>TRIM(A64)</f>
        <v>Косых Александр</v>
      </c>
      <c r="K64" s="106" t="str">
        <f>MID(A64&amp;" "&amp;A64, FIND(" ",A64)+1,LEN(A64))</f>
        <v>Александр Косых</v>
      </c>
      <c r="N64" s="105">
        <f>IFERROR(H64,#REF!)</f>
        <v>63</v>
      </c>
      <c r="P64" s="103">
        <v>64</v>
      </c>
      <c r="Q64" s="103">
        <v>64</v>
      </c>
      <c r="R64" s="103">
        <v>32</v>
      </c>
      <c r="S64" s="103">
        <v>32</v>
      </c>
      <c r="T64" s="103">
        <v>32</v>
      </c>
    </row>
    <row r="65" spans="1:20" ht="15.75" x14ac:dyDescent="0.3">
      <c r="A65" s="104" t="s">
        <v>165</v>
      </c>
      <c r="B65" s="103">
        <v>48</v>
      </c>
      <c r="C65" s="255">
        <f t="shared" si="0"/>
        <v>2</v>
      </c>
      <c r="D65" s="103">
        <f>IFERROR(VLOOKUP(B65,'Начисление очков_'!$L$4:$M$69,2,FALSE),0)</f>
        <v>4</v>
      </c>
      <c r="E65" s="254">
        <f>VLOOKUP(A65,'Парный рейтинг'!D$10:E$100,2,FALSE)</f>
        <v>3.5</v>
      </c>
      <c r="F65" s="254">
        <f t="shared" ref="F65:F96" si="63">F64</f>
        <v>7</v>
      </c>
      <c r="H65" s="105">
        <f>MATCH(A65,'Парный рейтинг'!D$10:D$1002,0)</f>
        <v>61</v>
      </c>
      <c r="I65" s="103">
        <f t="shared" si="2"/>
        <v>64</v>
      </c>
      <c r="J65" s="105" t="str">
        <f>TRIM(A65)</f>
        <v>Сакун Евгений</v>
      </c>
      <c r="K65" s="106" t="str">
        <f>MID(A65&amp;" "&amp;A65, FIND(" ",A65)+1,LEN(A65))</f>
        <v>Евгений Сакун</v>
      </c>
      <c r="N65" s="105">
        <f>IFERROR(H65,#REF!)</f>
        <v>61</v>
      </c>
      <c r="P65" s="103">
        <v>64</v>
      </c>
      <c r="Q65" s="103">
        <v>64</v>
      </c>
      <c r="R65" s="103">
        <v>32</v>
      </c>
      <c r="S65" s="103">
        <v>32</v>
      </c>
      <c r="T65" s="103">
        <v>32</v>
      </c>
    </row>
    <row r="66" spans="1:20" ht="15.75" x14ac:dyDescent="0.3">
      <c r="A66" s="104" t="s">
        <v>134</v>
      </c>
      <c r="B66" s="103">
        <v>48</v>
      </c>
      <c r="C66" s="255">
        <f t="shared" si="0"/>
        <v>2.25</v>
      </c>
      <c r="D66" s="103">
        <f>IFERROR(VLOOKUP(B66,'Начисление очков_'!$L$4:$M$69,2,FALSE),0)</f>
        <v>4</v>
      </c>
      <c r="E66" s="254">
        <f>VLOOKUP(A66,'Парный рейтинг'!D$10:E$100,2,FALSE)</f>
        <v>4.5</v>
      </c>
      <c r="F66" s="254">
        <f t="shared" ref="F66" si="64">E66+E67</f>
        <v>8</v>
      </c>
      <c r="H66" s="105">
        <f>MATCH(A66,'Парный рейтинг'!D$10:D$1002,0)</f>
        <v>56</v>
      </c>
      <c r="I66" s="103">
        <f t="shared" si="2"/>
        <v>65</v>
      </c>
      <c r="J66" s="105" t="str">
        <f>TRIM(A66)</f>
        <v>Шакиров Тимур</v>
      </c>
      <c r="K66" s="106" t="str">
        <f>MID(A66&amp;" "&amp;A66, FIND(" ",A66)+1,LEN(A66))</f>
        <v>Тимур Шакиров</v>
      </c>
      <c r="N66" s="105">
        <f>IFERROR(H66,#REF!)</f>
        <v>56</v>
      </c>
      <c r="P66" s="103">
        <v>65</v>
      </c>
      <c r="Q66" s="103">
        <v>65</v>
      </c>
      <c r="R66" s="103">
        <v>32</v>
      </c>
      <c r="S66" s="103">
        <v>32</v>
      </c>
      <c r="T66" s="103">
        <v>65</v>
      </c>
    </row>
    <row r="67" spans="1:20" ht="15.75" x14ac:dyDescent="0.3">
      <c r="A67" s="104" t="s">
        <v>187</v>
      </c>
      <c r="B67" s="103">
        <v>48</v>
      </c>
      <c r="C67" s="255">
        <f t="shared" si="0"/>
        <v>1.75</v>
      </c>
      <c r="D67" s="103">
        <f>IFERROR(VLOOKUP(B67,'Начисление очков_'!$L$4:$M$69,2,FALSE),0)</f>
        <v>4</v>
      </c>
      <c r="E67" s="254">
        <f>VLOOKUP(A67,'Парный рейтинг'!D$10:E$100,2,FALSE)</f>
        <v>3.5</v>
      </c>
      <c r="F67" s="254">
        <f t="shared" ref="F67:F98" si="65">F66</f>
        <v>8</v>
      </c>
      <c r="H67" s="105">
        <f>MATCH(A67,'Парный рейтинг'!D$10:D$1002,0)</f>
        <v>69</v>
      </c>
      <c r="I67" s="103">
        <f t="shared" si="2"/>
        <v>66</v>
      </c>
      <c r="J67" s="105" t="str">
        <f>TRIM(A67)</f>
        <v>Кисель Игорь</v>
      </c>
      <c r="K67" s="106" t="str">
        <f>MID(A67&amp;" "&amp;A67, FIND(" ",A67)+1,LEN(A67))</f>
        <v>Игорь Кисель</v>
      </c>
      <c r="N67" s="105">
        <f>IFERROR(H67,#REF!)</f>
        <v>69</v>
      </c>
      <c r="P67" s="103">
        <v>66</v>
      </c>
      <c r="Q67" s="103">
        <v>66</v>
      </c>
      <c r="R67" s="103">
        <v>66</v>
      </c>
      <c r="S67" s="103">
        <v>66</v>
      </c>
      <c r="T67" s="103">
        <v>66</v>
      </c>
    </row>
    <row r="68" spans="1:20" ht="15.75" x14ac:dyDescent="0.3">
      <c r="A68" s="104" t="s">
        <v>133</v>
      </c>
      <c r="B68" s="103">
        <v>48</v>
      </c>
      <c r="C68" s="255">
        <f t="shared" ref="C68:C73" si="66">D68*(E68/F68)</f>
        <v>2.25</v>
      </c>
      <c r="D68" s="103">
        <f>IFERROR(VLOOKUP(B68,'Начисление очков_'!$L$4:$M$69,2,FALSE),0)</f>
        <v>4</v>
      </c>
      <c r="E68" s="254">
        <f>VLOOKUP(A68,'Парный рейтинг'!D$10:E$100,2,FALSE)</f>
        <v>4.5</v>
      </c>
      <c r="F68" s="254">
        <f t="shared" ref="F68" si="67">E68+E69</f>
        <v>8</v>
      </c>
      <c r="H68" s="105">
        <f>MATCH(A68,'Парный рейтинг'!D$10:D$1002,0)</f>
        <v>55</v>
      </c>
      <c r="I68" s="103">
        <f t="shared" ref="I68:I129" si="68">I67+1</f>
        <v>67</v>
      </c>
      <c r="J68" s="105" t="str">
        <f>TRIM(A68)</f>
        <v>Нейланд Александр</v>
      </c>
      <c r="K68" s="106" t="str">
        <f>MID(A68&amp;" "&amp;A68, FIND(" ",A68)+1,LEN(A68))</f>
        <v>Александр Нейланд</v>
      </c>
      <c r="N68" s="105">
        <f>IFERROR(H68,#REF!)</f>
        <v>55</v>
      </c>
      <c r="P68" s="103">
        <v>68</v>
      </c>
      <c r="Q68" s="103">
        <v>68</v>
      </c>
      <c r="R68" s="103">
        <v>68</v>
      </c>
      <c r="S68" s="103">
        <v>68</v>
      </c>
      <c r="T68" s="103">
        <v>68</v>
      </c>
    </row>
    <row r="69" spans="1:20" ht="15.75" x14ac:dyDescent="0.3">
      <c r="A69" s="104" t="s">
        <v>193</v>
      </c>
      <c r="B69" s="103">
        <v>48</v>
      </c>
      <c r="C69" s="255">
        <f t="shared" si="66"/>
        <v>1.75</v>
      </c>
      <c r="D69" s="103">
        <f>IFERROR(VLOOKUP(B69,'Начисление очков_'!$L$4:$M$69,2,FALSE),0)</f>
        <v>4</v>
      </c>
      <c r="E69" s="254">
        <f>VLOOKUP(A69,'Парный рейтинг'!D$10:E$100,2,FALSE)</f>
        <v>3.5</v>
      </c>
      <c r="F69" s="254">
        <f t="shared" ref="F69:F100" si="69">F68</f>
        <v>8</v>
      </c>
      <c r="H69" s="105">
        <f>MATCH(A69,'Парный рейтинг'!D$10:D$1002,0)</f>
        <v>70</v>
      </c>
      <c r="I69" s="103">
        <f t="shared" si="68"/>
        <v>68</v>
      </c>
      <c r="J69" s="105" t="str">
        <f>TRIM(A69)</f>
        <v>Тлегенов Жанайдар</v>
      </c>
      <c r="K69" s="106" t="str">
        <f>MID(A69&amp;" "&amp;A69, FIND(" ",A69)+1,LEN(A69))</f>
        <v>Жанайдар Тлегенов</v>
      </c>
      <c r="N69" s="105">
        <f>IFERROR(H69,#REF!)</f>
        <v>70</v>
      </c>
      <c r="P69" s="103">
        <v>68</v>
      </c>
      <c r="Q69" s="103">
        <v>68</v>
      </c>
      <c r="R69" s="103">
        <v>68</v>
      </c>
      <c r="S69" s="103">
        <v>68</v>
      </c>
      <c r="T69" s="103">
        <v>68</v>
      </c>
    </row>
    <row r="70" spans="1:20" ht="15.75" x14ac:dyDescent="0.3">
      <c r="A70" s="104" t="s">
        <v>77</v>
      </c>
      <c r="B70" s="103">
        <v>48</v>
      </c>
      <c r="C70" s="255">
        <f t="shared" si="66"/>
        <v>1.8666666666666667</v>
      </c>
      <c r="D70" s="103">
        <f>IFERROR(VLOOKUP(B70,'Начисление очков_'!$L$4:$M$69,2,FALSE),0)</f>
        <v>4</v>
      </c>
      <c r="E70" s="254">
        <f>VLOOKUP(A70,'Парный рейтинг'!D$10:E$100,2,FALSE)</f>
        <v>3.5</v>
      </c>
      <c r="F70" s="254">
        <f t="shared" ref="F70" si="70">E70+E71</f>
        <v>7.5</v>
      </c>
      <c r="H70" s="105">
        <f>MATCH(A70,'Парный рейтинг'!D$10:D$1002,0)</f>
        <v>66</v>
      </c>
      <c r="I70" s="103">
        <f t="shared" si="68"/>
        <v>69</v>
      </c>
      <c r="J70" s="105" t="str">
        <f>TRIM(A70)</f>
        <v>Зоров Михаил</v>
      </c>
      <c r="K70" s="106" t="str">
        <f>MID(A70&amp;" "&amp;A70, FIND(" ",A70)+1,LEN(A70))</f>
        <v>Михаил Зоров</v>
      </c>
      <c r="N70" s="105">
        <f>IFERROR(H70,#REF!)</f>
        <v>66</v>
      </c>
      <c r="P70" s="103">
        <v>70</v>
      </c>
      <c r="Q70" s="103">
        <v>70</v>
      </c>
      <c r="R70" s="103">
        <v>70</v>
      </c>
      <c r="S70" s="103">
        <v>70</v>
      </c>
      <c r="T70" s="103">
        <v>70</v>
      </c>
    </row>
    <row r="71" spans="1:20" ht="15.75" x14ac:dyDescent="0.3">
      <c r="A71" s="104" t="s">
        <v>30</v>
      </c>
      <c r="B71" s="103">
        <v>48</v>
      </c>
      <c r="C71" s="255">
        <f t="shared" si="66"/>
        <v>2.1333333333333333</v>
      </c>
      <c r="D71" s="103">
        <f>IFERROR(VLOOKUP(B71,'Начисление очков_'!$L$4:$M$69,2,FALSE),0)</f>
        <v>4</v>
      </c>
      <c r="E71" s="254">
        <f>VLOOKUP(A71,'Парный рейтинг'!D$10:E$100,2,FALSE)</f>
        <v>4</v>
      </c>
      <c r="F71" s="254">
        <f t="shared" ref="F71:F102" si="71">F70</f>
        <v>7.5</v>
      </c>
      <c r="H71" s="105">
        <f>MATCH(A71,'Парный рейтинг'!D$10:D$1002,0)</f>
        <v>60</v>
      </c>
      <c r="I71" s="103">
        <f t="shared" si="68"/>
        <v>70</v>
      </c>
      <c r="J71" s="105" t="str">
        <f>TRIM(A71)</f>
        <v>Зоров Влад</v>
      </c>
      <c r="K71" s="106" t="str">
        <f>MID(A71&amp;" "&amp;A71, FIND(" ",A71)+1,LEN(A71))</f>
        <v>Влад Зоров</v>
      </c>
      <c r="N71" s="105">
        <f>IFERROR(H71,#REF!)</f>
        <v>60</v>
      </c>
      <c r="P71" s="103">
        <v>70</v>
      </c>
      <c r="Q71" s="103">
        <v>70</v>
      </c>
      <c r="R71" s="103">
        <v>70</v>
      </c>
      <c r="S71" s="103">
        <v>70</v>
      </c>
      <c r="T71" s="103">
        <v>70</v>
      </c>
    </row>
    <row r="72" spans="1:20" ht="15.75" x14ac:dyDescent="0.3">
      <c r="A72" s="104" t="s">
        <v>121</v>
      </c>
      <c r="B72" s="103">
        <v>48</v>
      </c>
      <c r="C72" s="255">
        <f t="shared" si="66"/>
        <v>2.25</v>
      </c>
      <c r="D72" s="103">
        <f>IFERROR(VLOOKUP(B72,'Начисление очков_'!$L$4:$M$69,2,FALSE),0)</f>
        <v>4</v>
      </c>
      <c r="E72" s="254">
        <f>VLOOKUP(A72,'Парный рейтинг'!D$10:E$100,2,FALSE)</f>
        <v>4.5</v>
      </c>
      <c r="F72" s="254">
        <f t="shared" ref="F72" si="72">E72+E73</f>
        <v>8</v>
      </c>
      <c r="H72" s="105">
        <f>MATCH(A72,'Парный рейтинг'!D$10:D$1002,0)</f>
        <v>54</v>
      </c>
      <c r="I72" s="103">
        <f t="shared" si="68"/>
        <v>71</v>
      </c>
      <c r="J72" s="105" t="str">
        <f>TRIM(A72)</f>
        <v>Ким Юрий</v>
      </c>
      <c r="K72" s="106" t="str">
        <f>MID(A72&amp;" "&amp;A72, FIND(" ",A72)+1,LEN(A72))</f>
        <v>Юрий Ким</v>
      </c>
      <c r="N72" s="105">
        <f>IFERROR(H72,#REF!)</f>
        <v>54</v>
      </c>
      <c r="P72" s="103">
        <v>71</v>
      </c>
      <c r="Q72" s="103">
        <v>71</v>
      </c>
      <c r="R72" s="103">
        <v>71</v>
      </c>
      <c r="S72" s="103">
        <v>71</v>
      </c>
      <c r="T72" s="103">
        <v>71</v>
      </c>
    </row>
    <row r="73" spans="1:20" ht="15.75" x14ac:dyDescent="0.3">
      <c r="A73" s="104" t="s">
        <v>162</v>
      </c>
      <c r="B73" s="103">
        <v>48</v>
      </c>
      <c r="C73" s="255">
        <f t="shared" si="66"/>
        <v>1.75</v>
      </c>
      <c r="D73" s="103">
        <f>IFERROR(VLOOKUP(B73,'Начисление очков_'!$L$4:$M$69,2,FALSE),0)</f>
        <v>4</v>
      </c>
      <c r="E73" s="254">
        <f>VLOOKUP(A73,'Парный рейтинг'!D$10:E$100,2,FALSE)</f>
        <v>3.5</v>
      </c>
      <c r="F73" s="254">
        <f t="shared" ref="F73:F104" si="73">F72</f>
        <v>8</v>
      </c>
      <c r="H73" s="105">
        <f>MATCH(A73,'Парный рейтинг'!D$10:D$1002,0)</f>
        <v>68</v>
      </c>
      <c r="I73" s="103">
        <f t="shared" si="68"/>
        <v>72</v>
      </c>
      <c r="J73" s="105" t="str">
        <f>TRIM(A73)</f>
        <v>Дакенов Мейiрхан</v>
      </c>
      <c r="K73" s="106" t="str">
        <f>MID(A73&amp;" "&amp;A73, FIND(" ",A73)+1,LEN(A73))</f>
        <v>Мейiрхан Дакенов</v>
      </c>
      <c r="N73" s="105">
        <f>IFERROR(H73,#REF!)</f>
        <v>68</v>
      </c>
      <c r="P73" s="103">
        <v>72</v>
      </c>
      <c r="Q73" s="103">
        <v>72</v>
      </c>
      <c r="R73" s="103">
        <v>72</v>
      </c>
      <c r="S73" s="103">
        <v>72</v>
      </c>
      <c r="T73" s="103">
        <v>72</v>
      </c>
    </row>
    <row r="74" spans="1:20" ht="15.75" x14ac:dyDescent="0.3">
      <c r="A74" s="104" t="s">
        <v>807</v>
      </c>
      <c r="B74" s="103">
        <v>73</v>
      </c>
      <c r="C74" s="104"/>
      <c r="D74" s="103">
        <f>IFERROR(VLOOKUP(B74,'Начисление очков_'!$L$4:$M$69,2,FALSE),0)</f>
        <v>0</v>
      </c>
      <c r="F74" s="254">
        <f t="shared" ref="F74" si="74">E74+E75</f>
        <v>0</v>
      </c>
      <c r="H74" s="105" t="e">
        <f>MATCH(A74,'Парный рейтинг'!D$10:D$1002,0)</f>
        <v>#N/A</v>
      </c>
      <c r="I74" s="103">
        <f t="shared" si="68"/>
        <v>73</v>
      </c>
      <c r="J74" s="105" t="str">
        <f>TRIM(A74)</f>
        <v/>
      </c>
      <c r="K74" s="106" t="e">
        <f>MID(A74&amp;" "&amp;A74, FIND(" ",A74)+1,LEN(A74))</f>
        <v>#VALUE!</v>
      </c>
      <c r="N74" s="105" t="e">
        <f>IFERROR(H74,#REF!)</f>
        <v>#REF!</v>
      </c>
      <c r="P74" s="103">
        <v>73</v>
      </c>
      <c r="Q74" s="103">
        <v>73</v>
      </c>
      <c r="R74" s="103">
        <v>73</v>
      </c>
      <c r="S74" s="103">
        <v>73</v>
      </c>
      <c r="T74" s="103">
        <v>73</v>
      </c>
    </row>
    <row r="75" spans="1:20" ht="15.75" x14ac:dyDescent="0.3">
      <c r="A75" s="104" t="s">
        <v>807</v>
      </c>
      <c r="B75" s="103">
        <v>74</v>
      </c>
      <c r="C75" s="104"/>
      <c r="D75" s="103">
        <f>IFERROR(VLOOKUP(B75,'Начисление очков_'!$L$4:$M$69,2,FALSE),0)</f>
        <v>0</v>
      </c>
      <c r="F75" s="254">
        <f t="shared" ref="F75:F106" si="75">F74</f>
        <v>0</v>
      </c>
      <c r="H75" s="105" t="e">
        <f>MATCH(A75,'Парный рейтинг'!D$10:D$1002,0)</f>
        <v>#N/A</v>
      </c>
      <c r="I75" s="103">
        <f t="shared" si="68"/>
        <v>74</v>
      </c>
      <c r="J75" s="105" t="str">
        <f>TRIM(A75)</f>
        <v/>
      </c>
      <c r="K75" s="106" t="e">
        <f>MID(A75&amp;" "&amp;A75, FIND(" ",A75)+1,LEN(A75))</f>
        <v>#VALUE!</v>
      </c>
      <c r="N75" s="105" t="e">
        <f>IFERROR(H75,#REF!)</f>
        <v>#REF!</v>
      </c>
      <c r="P75" s="103">
        <v>74</v>
      </c>
      <c r="Q75" s="103">
        <v>74</v>
      </c>
      <c r="R75" s="103">
        <v>74</v>
      </c>
      <c r="S75" s="103">
        <v>74</v>
      </c>
      <c r="T75" s="103">
        <v>74</v>
      </c>
    </row>
    <row r="76" spans="1:20" ht="15.75" x14ac:dyDescent="0.3">
      <c r="A76" s="104" t="s">
        <v>807</v>
      </c>
      <c r="B76" s="103">
        <v>76</v>
      </c>
      <c r="C76" s="104"/>
      <c r="D76" s="103">
        <f>IFERROR(VLOOKUP(B76,'Начисление очков_'!$L$4:$M$69,2,FALSE),0)</f>
        <v>0</v>
      </c>
      <c r="F76" s="254">
        <f t="shared" ref="F76" si="76">E76+E77</f>
        <v>0</v>
      </c>
      <c r="H76" s="105" t="e">
        <f>MATCH(A76,'Парный рейтинг'!D$10:D$1002,0)</f>
        <v>#N/A</v>
      </c>
      <c r="I76" s="103">
        <f t="shared" si="68"/>
        <v>75</v>
      </c>
      <c r="J76" s="105" t="str">
        <f>TRIM(A76)</f>
        <v/>
      </c>
      <c r="K76" s="106" t="e">
        <f>MID(A76&amp;" "&amp;A76, FIND(" ",A76)+1,LEN(A76))</f>
        <v>#VALUE!</v>
      </c>
      <c r="N76" s="105" t="e">
        <f>IFERROR(H76,#REF!)</f>
        <v>#REF!</v>
      </c>
      <c r="P76" s="103">
        <v>76</v>
      </c>
      <c r="Q76" s="103">
        <v>76</v>
      </c>
      <c r="R76" s="103">
        <v>76</v>
      </c>
      <c r="S76" s="103">
        <v>76</v>
      </c>
      <c r="T76" s="103">
        <v>76</v>
      </c>
    </row>
    <row r="77" spans="1:20" ht="15.75" x14ac:dyDescent="0.3">
      <c r="A77" s="104" t="s">
        <v>807</v>
      </c>
      <c r="B77" s="103">
        <v>76</v>
      </c>
      <c r="C77" s="104"/>
      <c r="D77" s="103">
        <f>IFERROR(VLOOKUP(B77,'Начисление очков_'!$L$4:$M$69,2,FALSE),0)</f>
        <v>0</v>
      </c>
      <c r="F77" s="254">
        <f t="shared" ref="F77:F108" si="77">F76</f>
        <v>0</v>
      </c>
      <c r="H77" s="105" t="e">
        <f>MATCH(A77,'Парный рейтинг'!D$10:D$1002,0)</f>
        <v>#N/A</v>
      </c>
      <c r="I77" s="103">
        <f t="shared" si="68"/>
        <v>76</v>
      </c>
      <c r="J77" s="105" t="str">
        <f>TRIM(A77)</f>
        <v/>
      </c>
      <c r="K77" s="106" t="e">
        <f>MID(A77&amp;" "&amp;A77, FIND(" ",A77)+1,LEN(A77))</f>
        <v>#VALUE!</v>
      </c>
      <c r="N77" s="105" t="e">
        <f>IFERROR(H77,#REF!)</f>
        <v>#REF!</v>
      </c>
      <c r="P77" s="103">
        <v>76</v>
      </c>
      <c r="Q77" s="103">
        <v>76</v>
      </c>
      <c r="R77" s="103">
        <v>76</v>
      </c>
      <c r="S77" s="103">
        <v>76</v>
      </c>
      <c r="T77" s="103">
        <v>76</v>
      </c>
    </row>
    <row r="78" spans="1:20" ht="15.75" x14ac:dyDescent="0.3">
      <c r="A78" s="104" t="s">
        <v>807</v>
      </c>
      <c r="B78" s="103">
        <v>77</v>
      </c>
      <c r="C78" s="104"/>
      <c r="D78" s="103">
        <f>IFERROR(VLOOKUP(B78,'Начисление очков_'!$L$4:$M$69,2,FALSE),0)</f>
        <v>0</v>
      </c>
      <c r="F78" s="254">
        <f t="shared" ref="F78" si="78">E78+E79</f>
        <v>0</v>
      </c>
      <c r="H78" s="105" t="e">
        <f>MATCH(A78,'Парный рейтинг'!D$10:D$1002,0)</f>
        <v>#N/A</v>
      </c>
      <c r="I78" s="103">
        <f t="shared" si="68"/>
        <v>77</v>
      </c>
      <c r="J78" s="105" t="str">
        <f>TRIM(A78)</f>
        <v/>
      </c>
      <c r="K78" s="106" t="e">
        <f>MID(A78&amp;" "&amp;A78, FIND(" ",A78)+1,LEN(A78))</f>
        <v>#VALUE!</v>
      </c>
      <c r="N78" s="105" t="e">
        <f>IFERROR(H78,#REF!)</f>
        <v>#REF!</v>
      </c>
      <c r="P78" s="103">
        <v>80</v>
      </c>
      <c r="Q78" s="103">
        <v>80</v>
      </c>
      <c r="R78" s="103">
        <v>80</v>
      </c>
      <c r="S78" s="103">
        <v>80</v>
      </c>
      <c r="T78" s="103">
        <v>80</v>
      </c>
    </row>
    <row r="79" spans="1:20" ht="15.75" x14ac:dyDescent="0.3">
      <c r="A79" s="104" t="s">
        <v>807</v>
      </c>
      <c r="B79" s="103">
        <v>78</v>
      </c>
      <c r="C79" s="104"/>
      <c r="D79" s="103">
        <f>IFERROR(VLOOKUP(B79,'Начисление очков_'!$L$4:$M$69,2,FALSE),0)</f>
        <v>0</v>
      </c>
      <c r="F79" s="254">
        <f t="shared" ref="F79:F110" si="79">F78</f>
        <v>0</v>
      </c>
      <c r="H79" s="105" t="e">
        <f>MATCH(A79,'Парный рейтинг'!D$10:D$1002,0)</f>
        <v>#N/A</v>
      </c>
      <c r="I79" s="103">
        <f t="shared" si="68"/>
        <v>78</v>
      </c>
      <c r="J79" s="105" t="str">
        <f>TRIM(A79)</f>
        <v/>
      </c>
      <c r="K79" s="106" t="e">
        <f>MID(A79&amp;" "&amp;A79, FIND(" ",A79)+1,LEN(A79))</f>
        <v>#VALUE!</v>
      </c>
      <c r="N79" s="105" t="e">
        <f>IFERROR(H79,#REF!)</f>
        <v>#REF!</v>
      </c>
      <c r="P79" s="103">
        <v>80</v>
      </c>
      <c r="Q79" s="103">
        <v>80</v>
      </c>
      <c r="R79" s="103">
        <v>80</v>
      </c>
      <c r="S79" s="103">
        <v>80</v>
      </c>
      <c r="T79" s="103">
        <v>80</v>
      </c>
    </row>
    <row r="80" spans="1:20" ht="15.75" x14ac:dyDescent="0.3">
      <c r="A80" s="104" t="s">
        <v>807</v>
      </c>
      <c r="B80" s="103">
        <v>80</v>
      </c>
      <c r="C80" s="104"/>
      <c r="D80" s="103">
        <f>IFERROR(VLOOKUP(B80,'Начисление очков_'!$L$4:$M$69,2,FALSE),0)</f>
        <v>0</v>
      </c>
      <c r="F80" s="254">
        <f t="shared" ref="F80" si="80">E80+E81</f>
        <v>0</v>
      </c>
      <c r="H80" s="105" t="e">
        <f>MATCH(A80,'Парный рейтинг'!D$10:D$1002,0)</f>
        <v>#N/A</v>
      </c>
      <c r="I80" s="103">
        <f t="shared" si="68"/>
        <v>79</v>
      </c>
      <c r="J80" s="105" t="str">
        <f>TRIM(A80)</f>
        <v/>
      </c>
      <c r="K80" s="106" t="e">
        <f>MID(A80&amp;" "&amp;A80, FIND(" ",A80)+1,LEN(A80))</f>
        <v>#VALUE!</v>
      </c>
      <c r="N80" s="105" t="e">
        <f>IFERROR(H80,#REF!)</f>
        <v>#REF!</v>
      </c>
      <c r="P80" s="103">
        <v>80</v>
      </c>
      <c r="Q80" s="103">
        <v>80</v>
      </c>
      <c r="R80" s="103">
        <v>80</v>
      </c>
      <c r="S80" s="103">
        <v>80</v>
      </c>
      <c r="T80" s="103">
        <v>80</v>
      </c>
    </row>
    <row r="81" spans="1:20" ht="15.75" x14ac:dyDescent="0.3">
      <c r="A81" s="104" t="s">
        <v>807</v>
      </c>
      <c r="B81" s="103">
        <v>80</v>
      </c>
      <c r="C81" s="104"/>
      <c r="D81" s="103">
        <f>IFERROR(VLOOKUP(B81,'Начисление очков_'!$L$4:$M$69,2,FALSE),0)</f>
        <v>0</v>
      </c>
      <c r="F81" s="254">
        <f t="shared" ref="F81:F112" si="81">F80</f>
        <v>0</v>
      </c>
      <c r="H81" s="105" t="e">
        <f>MATCH(A81,'Парный рейтинг'!D$10:D$1002,0)</f>
        <v>#N/A</v>
      </c>
      <c r="I81" s="103">
        <f t="shared" si="68"/>
        <v>80</v>
      </c>
      <c r="J81" s="105" t="str">
        <f>TRIM(A81)</f>
        <v/>
      </c>
      <c r="K81" s="106" t="e">
        <f>MID(A81&amp;" "&amp;A81, FIND(" ",A81)+1,LEN(A81))</f>
        <v>#VALUE!</v>
      </c>
      <c r="N81" s="105" t="e">
        <f>IFERROR(H81,#REF!)</f>
        <v>#REF!</v>
      </c>
      <c r="P81" s="103">
        <v>80</v>
      </c>
      <c r="Q81" s="103">
        <v>80</v>
      </c>
      <c r="R81" s="103">
        <v>80</v>
      </c>
      <c r="S81" s="103">
        <v>80</v>
      </c>
      <c r="T81" s="103">
        <v>80</v>
      </c>
    </row>
    <row r="82" spans="1:20" ht="15.75" x14ac:dyDescent="0.3">
      <c r="A82" s="104" t="s">
        <v>807</v>
      </c>
      <c r="B82" s="103">
        <v>81</v>
      </c>
      <c r="C82" s="104"/>
      <c r="D82" s="103">
        <f>IFERROR(VLOOKUP(B82,'Начисление очков_'!$L$4:$M$69,2,FALSE),0)</f>
        <v>0</v>
      </c>
      <c r="F82" s="254">
        <f t="shared" ref="F82" si="82">E82+E83</f>
        <v>0</v>
      </c>
      <c r="H82" s="105" t="e">
        <f>MATCH(A82,'Парный рейтинг'!D$10:D$1002,0)</f>
        <v>#N/A</v>
      </c>
      <c r="I82" s="103">
        <f t="shared" si="68"/>
        <v>81</v>
      </c>
      <c r="J82" s="105" t="str">
        <f>TRIM(A82)</f>
        <v/>
      </c>
      <c r="K82" s="106" t="e">
        <f>MID(A82&amp;" "&amp;A82, FIND(" ",A82)+1,LEN(A82))</f>
        <v>#VALUE!</v>
      </c>
      <c r="N82" s="105" t="e">
        <f>IFERROR(H82,#REF!)</f>
        <v>#REF!</v>
      </c>
      <c r="P82" s="103">
        <v>82</v>
      </c>
      <c r="Q82" s="103">
        <v>82</v>
      </c>
      <c r="R82" s="103">
        <v>82</v>
      </c>
      <c r="S82" s="103">
        <v>82</v>
      </c>
      <c r="T82" s="103">
        <v>82</v>
      </c>
    </row>
    <row r="83" spans="1:20" ht="15.75" x14ac:dyDescent="0.3">
      <c r="A83" s="104" t="s">
        <v>807</v>
      </c>
      <c r="B83" s="103">
        <v>82</v>
      </c>
      <c r="C83" s="104"/>
      <c r="D83" s="103">
        <f>IFERROR(VLOOKUP(B83,'Начисление очков_'!$L$4:$M$69,2,FALSE),0)</f>
        <v>0</v>
      </c>
      <c r="F83" s="254">
        <f t="shared" ref="F83:F129" si="83">F82</f>
        <v>0</v>
      </c>
      <c r="H83" s="105" t="e">
        <f>MATCH(A83,'Парный рейтинг'!D$10:D$1002,0)</f>
        <v>#N/A</v>
      </c>
      <c r="I83" s="103">
        <f t="shared" si="68"/>
        <v>82</v>
      </c>
      <c r="J83" s="105" t="str">
        <f>TRIM(A83)</f>
        <v/>
      </c>
      <c r="K83" s="106" t="e">
        <f>MID(A83&amp;" "&amp;A83, FIND(" ",A83)+1,LEN(A83))</f>
        <v>#VALUE!</v>
      </c>
      <c r="N83" s="105" t="e">
        <f>IFERROR(H83,#REF!)</f>
        <v>#REF!</v>
      </c>
      <c r="P83" s="103">
        <v>82</v>
      </c>
      <c r="Q83" s="103">
        <v>82</v>
      </c>
      <c r="R83" s="103">
        <v>82</v>
      </c>
      <c r="S83" s="103">
        <v>82</v>
      </c>
      <c r="T83" s="103">
        <v>82</v>
      </c>
    </row>
    <row r="84" spans="1:20" ht="15.75" x14ac:dyDescent="0.3">
      <c r="A84" s="104" t="s">
        <v>807</v>
      </c>
      <c r="B84" s="103">
        <v>84</v>
      </c>
      <c r="C84" s="104"/>
      <c r="D84" s="103">
        <f>IFERROR(VLOOKUP(B84,'Начисление очков_'!$L$4:$M$69,2,FALSE),0)</f>
        <v>0</v>
      </c>
      <c r="F84" s="254">
        <f t="shared" ref="F84" si="84">E84+E85</f>
        <v>0</v>
      </c>
      <c r="H84" s="105" t="e">
        <f>MATCH(A84,'Парный рейтинг'!D$10:D$1002,0)</f>
        <v>#N/A</v>
      </c>
      <c r="I84" s="103">
        <f t="shared" si="68"/>
        <v>83</v>
      </c>
      <c r="J84" s="105" t="str">
        <f>TRIM(A84)</f>
        <v/>
      </c>
      <c r="K84" s="106" t="e">
        <f>MID(A84&amp;" "&amp;A84, FIND(" ",A84)+1,LEN(A84))</f>
        <v>#VALUE!</v>
      </c>
      <c r="N84" s="105" t="e">
        <f>IFERROR(H84,#REF!)</f>
        <v>#REF!</v>
      </c>
      <c r="P84" s="103">
        <v>84</v>
      </c>
      <c r="Q84" s="103">
        <v>84</v>
      </c>
      <c r="R84" s="103">
        <v>84</v>
      </c>
      <c r="S84" s="103">
        <v>84</v>
      </c>
      <c r="T84" s="103">
        <v>84</v>
      </c>
    </row>
    <row r="85" spans="1:20" ht="15.75" x14ac:dyDescent="0.3">
      <c r="A85" s="104" t="s">
        <v>807</v>
      </c>
      <c r="B85" s="103">
        <v>84</v>
      </c>
      <c r="C85" s="104"/>
      <c r="D85" s="103">
        <f>IFERROR(VLOOKUP(B85,'Начисление очков_'!$L$4:$M$69,2,FALSE),0)</f>
        <v>0</v>
      </c>
      <c r="F85" s="254">
        <f t="shared" ref="F85:F129" si="85">F84</f>
        <v>0</v>
      </c>
      <c r="H85" s="105" t="e">
        <f>MATCH(A85,'Парный рейтинг'!D$10:D$1002,0)</f>
        <v>#N/A</v>
      </c>
      <c r="I85" s="103">
        <f t="shared" si="68"/>
        <v>84</v>
      </c>
      <c r="J85" s="105" t="str">
        <f>TRIM(A85)</f>
        <v/>
      </c>
      <c r="K85" s="106" t="e">
        <f>MID(A85&amp;" "&amp;A85, FIND(" ",A85)+1,LEN(A85))</f>
        <v>#VALUE!</v>
      </c>
      <c r="N85" s="105" t="e">
        <f>IFERROR(H85,#REF!)</f>
        <v>#REF!</v>
      </c>
      <c r="P85" s="103">
        <v>84</v>
      </c>
      <c r="Q85" s="103">
        <v>84</v>
      </c>
      <c r="R85" s="103">
        <v>84</v>
      </c>
      <c r="S85" s="103">
        <v>84</v>
      </c>
      <c r="T85" s="103">
        <v>84</v>
      </c>
    </row>
    <row r="86" spans="1:20" ht="15.75" x14ac:dyDescent="0.3">
      <c r="A86" s="104" t="s">
        <v>807</v>
      </c>
      <c r="B86" s="103">
        <v>85</v>
      </c>
      <c r="C86" s="104"/>
      <c r="D86" s="103">
        <f>IFERROR(VLOOKUP(B86,'Начисление очков_'!$L$4:$M$69,2,FALSE),0)</f>
        <v>0</v>
      </c>
      <c r="F86" s="254">
        <f t="shared" ref="F86" si="86">E86+E87</f>
        <v>0</v>
      </c>
      <c r="H86" s="105" t="e">
        <f>MATCH(A86,'Парный рейтинг'!D$10:D$1002,0)</f>
        <v>#N/A</v>
      </c>
      <c r="I86" s="103">
        <f t="shared" si="68"/>
        <v>85</v>
      </c>
      <c r="J86" s="105" t="str">
        <f>TRIM(A86)</f>
        <v/>
      </c>
      <c r="K86" s="106" t="e">
        <f>MID(A86&amp;" "&amp;A86, FIND(" ",A86)+1,LEN(A86))</f>
        <v>#VALUE!</v>
      </c>
      <c r="N86" s="105" t="e">
        <f>IFERROR(H86,#REF!)</f>
        <v>#REF!</v>
      </c>
      <c r="P86" s="103">
        <v>86</v>
      </c>
      <c r="Q86" s="103">
        <v>86</v>
      </c>
      <c r="R86" s="103">
        <v>86</v>
      </c>
      <c r="S86" s="103">
        <v>86</v>
      </c>
      <c r="T86" s="103">
        <v>86</v>
      </c>
    </row>
    <row r="87" spans="1:20" ht="15.75" x14ac:dyDescent="0.3">
      <c r="A87" s="104" t="s">
        <v>807</v>
      </c>
      <c r="B87" s="103">
        <v>86</v>
      </c>
      <c r="C87" s="104"/>
      <c r="D87" s="103">
        <f>IFERROR(VLOOKUP(B87,'Начисление очков_'!$L$4:$M$69,2,FALSE),0)</f>
        <v>0</v>
      </c>
      <c r="F87" s="254">
        <f t="shared" ref="F87:F129" si="87">F86</f>
        <v>0</v>
      </c>
      <c r="H87" s="105" t="e">
        <f>MATCH(A87,'Парный рейтинг'!D$10:D$1002,0)</f>
        <v>#N/A</v>
      </c>
      <c r="I87" s="103">
        <f t="shared" si="68"/>
        <v>86</v>
      </c>
      <c r="J87" s="105" t="str">
        <f>TRIM(A87)</f>
        <v/>
      </c>
      <c r="K87" s="106" t="e">
        <f>MID(A87&amp;" "&amp;A87, FIND(" ",A87)+1,LEN(A87))</f>
        <v>#VALUE!</v>
      </c>
      <c r="N87" s="105" t="e">
        <f>IFERROR(H87,#REF!)</f>
        <v>#REF!</v>
      </c>
      <c r="P87" s="103">
        <v>88</v>
      </c>
      <c r="Q87" s="103">
        <v>88</v>
      </c>
      <c r="R87" s="103">
        <v>88</v>
      </c>
      <c r="S87" s="103">
        <v>88</v>
      </c>
      <c r="T87" s="103">
        <v>88</v>
      </c>
    </row>
    <row r="88" spans="1:20" ht="15.75" x14ac:dyDescent="0.3">
      <c r="A88" s="104" t="s">
        <v>807</v>
      </c>
      <c r="B88" s="103">
        <v>88</v>
      </c>
      <c r="C88" s="104"/>
      <c r="D88" s="103">
        <f>IFERROR(VLOOKUP(B88,'Начисление очков_'!$L$4:$M$69,2,FALSE),0)</f>
        <v>0</v>
      </c>
      <c r="F88" s="254">
        <f t="shared" ref="F88" si="88">E88+E89</f>
        <v>0</v>
      </c>
      <c r="H88" s="105" t="e">
        <f>MATCH(A88,'Парный рейтинг'!D$10:D$1002,0)</f>
        <v>#N/A</v>
      </c>
      <c r="I88" s="103">
        <f t="shared" si="68"/>
        <v>87</v>
      </c>
      <c r="J88" s="105" t="str">
        <f>TRIM(A88)</f>
        <v/>
      </c>
      <c r="K88" s="106" t="e">
        <f>MID(A88&amp;" "&amp;A88, FIND(" ",A88)+1,LEN(A88))</f>
        <v>#VALUE!</v>
      </c>
      <c r="N88" s="105" t="e">
        <f>IFERROR(H88,#REF!)</f>
        <v>#REF!</v>
      </c>
      <c r="P88" s="103">
        <v>88</v>
      </c>
      <c r="Q88" s="103">
        <v>88</v>
      </c>
      <c r="R88" s="103">
        <v>88</v>
      </c>
      <c r="S88" s="103">
        <v>88</v>
      </c>
      <c r="T88" s="103">
        <v>88</v>
      </c>
    </row>
    <row r="89" spans="1:20" ht="15.75" x14ac:dyDescent="0.3">
      <c r="A89" s="104" t="s">
        <v>807</v>
      </c>
      <c r="B89" s="103">
        <v>88</v>
      </c>
      <c r="C89" s="104"/>
      <c r="D89" s="103">
        <f>IFERROR(VLOOKUP(B89,'Начисление очков_'!$L$4:$M$69,2,FALSE),0)</f>
        <v>0</v>
      </c>
      <c r="F89" s="254">
        <f t="shared" ref="F89:F129" si="89">F88</f>
        <v>0</v>
      </c>
      <c r="H89" s="105" t="e">
        <f>MATCH(A89,'Парный рейтинг'!D$10:D$1002,0)</f>
        <v>#N/A</v>
      </c>
      <c r="I89" s="103">
        <f t="shared" si="68"/>
        <v>88</v>
      </c>
      <c r="J89" s="105" t="str">
        <f>TRIM(A89)</f>
        <v/>
      </c>
      <c r="K89" s="106" t="e">
        <f>MID(A89&amp;" "&amp;A89, FIND(" ",A89)+1,LEN(A89))</f>
        <v>#VALUE!</v>
      </c>
      <c r="N89" s="105" t="e">
        <f>IFERROR(H89,#REF!)</f>
        <v>#REF!</v>
      </c>
      <c r="P89" s="103">
        <v>88</v>
      </c>
      <c r="Q89" s="103">
        <v>88</v>
      </c>
      <c r="R89" s="103">
        <v>88</v>
      </c>
      <c r="S89" s="103">
        <v>88</v>
      </c>
      <c r="T89" s="103">
        <v>88</v>
      </c>
    </row>
    <row r="90" spans="1:20" ht="15.75" x14ac:dyDescent="0.3">
      <c r="A90" s="104" t="s">
        <v>807</v>
      </c>
      <c r="B90" s="103">
        <v>89</v>
      </c>
      <c r="C90" s="104"/>
      <c r="D90" s="103">
        <f>IFERROR(VLOOKUP(B90,'Начисление очков_'!$L$4:$M$69,2,FALSE),0)</f>
        <v>0</v>
      </c>
      <c r="F90" s="254">
        <f t="shared" ref="F90" si="90">E90+E91</f>
        <v>0</v>
      </c>
      <c r="H90" s="105" t="e">
        <f>MATCH(A90,'Парный рейтинг'!D$10:D$1002,0)</f>
        <v>#N/A</v>
      </c>
      <c r="I90" s="103">
        <f t="shared" si="68"/>
        <v>89</v>
      </c>
      <c r="J90" s="105" t="str">
        <f>TRIM(A90)</f>
        <v/>
      </c>
      <c r="K90" s="106" t="e">
        <f>MID(A90&amp;" "&amp;A90, FIND(" ",A90)+1,LEN(A90))</f>
        <v>#VALUE!</v>
      </c>
      <c r="N90" s="105" t="e">
        <f>IFERROR(H90,#REF!)</f>
        <v>#REF!</v>
      </c>
      <c r="P90" s="103">
        <v>90</v>
      </c>
      <c r="Q90" s="103">
        <v>90</v>
      </c>
      <c r="R90" s="103">
        <v>90</v>
      </c>
      <c r="S90" s="103">
        <v>90</v>
      </c>
      <c r="T90" s="103">
        <v>90</v>
      </c>
    </row>
    <row r="91" spans="1:20" ht="15.75" x14ac:dyDescent="0.3">
      <c r="A91" s="104" t="s">
        <v>807</v>
      </c>
      <c r="B91" s="103">
        <v>90</v>
      </c>
      <c r="C91" s="104"/>
      <c r="D91" s="103">
        <f>IFERROR(VLOOKUP(B91,'Начисление очков_'!$L$4:$M$69,2,FALSE),0)</f>
        <v>0</v>
      </c>
      <c r="F91" s="254">
        <f t="shared" ref="F91:F129" si="91">F90</f>
        <v>0</v>
      </c>
      <c r="H91" s="105" t="e">
        <f>MATCH(A91,'Парный рейтинг'!D$10:D$1002,0)</f>
        <v>#N/A</v>
      </c>
      <c r="I91" s="103">
        <f t="shared" si="68"/>
        <v>90</v>
      </c>
      <c r="J91" s="105" t="str">
        <f>TRIM(A91)</f>
        <v/>
      </c>
      <c r="K91" s="106" t="e">
        <f>MID(A91&amp;" "&amp;A91, FIND(" ",A91)+1,LEN(A91))</f>
        <v>#VALUE!</v>
      </c>
      <c r="N91" s="105" t="e">
        <f>IFERROR(H91,#REF!)</f>
        <v>#REF!</v>
      </c>
      <c r="P91" s="103">
        <v>90</v>
      </c>
      <c r="Q91" s="103">
        <v>90</v>
      </c>
      <c r="R91" s="103">
        <v>90</v>
      </c>
      <c r="S91" s="103">
        <v>90</v>
      </c>
      <c r="T91" s="103">
        <v>90</v>
      </c>
    </row>
    <row r="92" spans="1:20" ht="15.75" x14ac:dyDescent="0.3">
      <c r="A92" s="104" t="s">
        <v>807</v>
      </c>
      <c r="B92" s="103">
        <v>92</v>
      </c>
      <c r="C92" s="104"/>
      <c r="D92" s="103">
        <f>IFERROR(VLOOKUP(B92,'Начисление очков_'!$L$4:$M$69,2,FALSE),0)</f>
        <v>0</v>
      </c>
      <c r="F92" s="254">
        <f t="shared" ref="F92" si="92">E92+E93</f>
        <v>0</v>
      </c>
      <c r="H92" s="105" t="e">
        <f>MATCH(A92,'Парный рейтинг'!D$10:D$1002,0)</f>
        <v>#N/A</v>
      </c>
      <c r="I92" s="103">
        <f t="shared" si="68"/>
        <v>91</v>
      </c>
      <c r="J92" s="105" t="str">
        <f>TRIM(A92)</f>
        <v/>
      </c>
      <c r="K92" s="106" t="e">
        <f>MID(A92&amp;" "&amp;A92, FIND(" ",A92)+1,LEN(A92))</f>
        <v>#VALUE!</v>
      </c>
      <c r="N92" s="105" t="e">
        <f>IFERROR(H92,#REF!)</f>
        <v>#REF!</v>
      </c>
      <c r="P92" s="103">
        <v>96</v>
      </c>
      <c r="Q92" s="103">
        <v>96</v>
      </c>
      <c r="R92" s="103">
        <v>96</v>
      </c>
      <c r="S92" s="103">
        <v>96</v>
      </c>
      <c r="T92" s="103">
        <v>96</v>
      </c>
    </row>
    <row r="93" spans="1:20" ht="15.75" x14ac:dyDescent="0.3">
      <c r="A93" s="104" t="s">
        <v>807</v>
      </c>
      <c r="B93" s="103">
        <v>92</v>
      </c>
      <c r="C93" s="104"/>
      <c r="D93" s="103">
        <f>IFERROR(VLOOKUP(B93,'Начисление очков_'!$L$4:$M$69,2,FALSE),0)</f>
        <v>0</v>
      </c>
      <c r="F93" s="254">
        <f t="shared" ref="F93:F129" si="93">F92</f>
        <v>0</v>
      </c>
      <c r="H93" s="105" t="e">
        <f>MATCH(A93,'Парный рейтинг'!D$10:D$1002,0)</f>
        <v>#N/A</v>
      </c>
      <c r="I93" s="103">
        <f t="shared" si="68"/>
        <v>92</v>
      </c>
      <c r="J93" s="105" t="str">
        <f>TRIM(A93)</f>
        <v/>
      </c>
      <c r="K93" s="106" t="e">
        <f>MID(A93&amp;" "&amp;A93, FIND(" ",A93)+1,LEN(A93))</f>
        <v>#VALUE!</v>
      </c>
      <c r="N93" s="105" t="e">
        <f>IFERROR(H93,#REF!)</f>
        <v>#REF!</v>
      </c>
      <c r="P93" s="103">
        <v>96</v>
      </c>
      <c r="Q93" s="103">
        <v>96</v>
      </c>
      <c r="R93" s="103">
        <v>96</v>
      </c>
      <c r="S93" s="103">
        <v>96</v>
      </c>
      <c r="T93" s="103">
        <v>96</v>
      </c>
    </row>
    <row r="94" spans="1:20" ht="15.75" x14ac:dyDescent="0.3">
      <c r="A94" s="104" t="s">
        <v>807</v>
      </c>
      <c r="B94" s="103">
        <v>93</v>
      </c>
      <c r="C94" s="104"/>
      <c r="D94" s="103">
        <f>IFERROR(VLOOKUP(B94,'Начисление очков_'!$L$4:$M$69,2,FALSE),0)</f>
        <v>0</v>
      </c>
      <c r="F94" s="254">
        <f t="shared" ref="F94" si="94">E94+E95</f>
        <v>0</v>
      </c>
      <c r="H94" s="105" t="e">
        <f>MATCH(A94,'Парный рейтинг'!D$10:D$1002,0)</f>
        <v>#N/A</v>
      </c>
      <c r="I94" s="103">
        <f t="shared" si="68"/>
        <v>93</v>
      </c>
      <c r="J94" s="105" t="str">
        <f>TRIM(A94)</f>
        <v/>
      </c>
      <c r="K94" s="106" t="e">
        <f>MID(A94&amp;" "&amp;A94, FIND(" ",A94)+1,LEN(A94))</f>
        <v>#VALUE!</v>
      </c>
      <c r="N94" s="105" t="e">
        <f>IFERROR(H94,#REF!)</f>
        <v>#REF!</v>
      </c>
      <c r="P94" s="103">
        <v>96</v>
      </c>
      <c r="Q94" s="103">
        <v>96</v>
      </c>
      <c r="R94" s="103">
        <v>96</v>
      </c>
      <c r="S94" s="103">
        <v>96</v>
      </c>
      <c r="T94" s="103">
        <v>96</v>
      </c>
    </row>
    <row r="95" spans="1:20" ht="15.75" x14ac:dyDescent="0.3">
      <c r="A95" s="104" t="s">
        <v>807</v>
      </c>
      <c r="B95" s="103">
        <v>94</v>
      </c>
      <c r="C95" s="104"/>
      <c r="D95" s="103">
        <f>IFERROR(VLOOKUP(B95,'Начисление очков_'!$L$4:$M$69,2,FALSE),0)</f>
        <v>0</v>
      </c>
      <c r="F95" s="254">
        <f t="shared" ref="F95:F129" si="95">F94</f>
        <v>0</v>
      </c>
      <c r="H95" s="105" t="e">
        <f>MATCH(A95,'Парный рейтинг'!D$10:D$1002,0)</f>
        <v>#N/A</v>
      </c>
      <c r="I95" s="103">
        <f t="shared" si="68"/>
        <v>94</v>
      </c>
      <c r="J95" s="105" t="str">
        <f>TRIM(A95)</f>
        <v/>
      </c>
      <c r="K95" s="106" t="e">
        <f>MID(A95&amp;" "&amp;A95, FIND(" ",A95)+1,LEN(A95))</f>
        <v>#VALUE!</v>
      </c>
      <c r="N95" s="105" t="e">
        <f>IFERROR(H95,#REF!)</f>
        <v>#REF!</v>
      </c>
      <c r="P95" s="103">
        <v>96</v>
      </c>
      <c r="Q95" s="103">
        <v>96</v>
      </c>
      <c r="R95" s="103">
        <v>96</v>
      </c>
      <c r="S95" s="103">
        <v>96</v>
      </c>
      <c r="T95" s="103">
        <v>96</v>
      </c>
    </row>
    <row r="96" spans="1:20" ht="15.75" x14ac:dyDescent="0.3">
      <c r="A96" s="104" t="s">
        <v>807</v>
      </c>
      <c r="B96" s="103">
        <v>96</v>
      </c>
      <c r="C96" s="104"/>
      <c r="D96" s="103">
        <f>IFERROR(VLOOKUP(B96,'Начисление очков_'!$L$4:$M$69,2,FALSE),0)</f>
        <v>0</v>
      </c>
      <c r="F96" s="254">
        <f t="shared" ref="F96" si="96">E96+E97</f>
        <v>0</v>
      </c>
      <c r="H96" s="105" t="e">
        <f>MATCH(A96,'Парный рейтинг'!D$10:D$1002,0)</f>
        <v>#N/A</v>
      </c>
      <c r="I96" s="103">
        <f t="shared" si="68"/>
        <v>95</v>
      </c>
      <c r="J96" s="105" t="str">
        <f>TRIM(A96)</f>
        <v/>
      </c>
      <c r="K96" s="106" t="e">
        <f>MID(A96&amp;" "&amp;A96, FIND(" ",A96)+1,LEN(A96))</f>
        <v>#VALUE!</v>
      </c>
      <c r="N96" s="105" t="e">
        <f>IFERROR(H96,#REF!)</f>
        <v>#REF!</v>
      </c>
      <c r="P96" s="103">
        <v>96</v>
      </c>
      <c r="Q96" s="103">
        <v>96</v>
      </c>
      <c r="R96" s="103">
        <v>96</v>
      </c>
      <c r="S96" s="103">
        <v>96</v>
      </c>
      <c r="T96" s="103">
        <v>96</v>
      </c>
    </row>
    <row r="97" spans="1:20" ht="15.75" x14ac:dyDescent="0.3">
      <c r="A97" s="104" t="s">
        <v>807</v>
      </c>
      <c r="B97" s="103">
        <v>96</v>
      </c>
      <c r="C97" s="104"/>
      <c r="D97" s="103">
        <f>IFERROR(VLOOKUP(B97,'Начисление очков_'!$L$4:$M$69,2,FALSE),0)</f>
        <v>0</v>
      </c>
      <c r="F97" s="254">
        <f t="shared" ref="F97:F129" si="97">F96</f>
        <v>0</v>
      </c>
      <c r="H97" s="105" t="e">
        <f>MATCH(A97,'Парный рейтинг'!D$10:D$1002,0)</f>
        <v>#N/A</v>
      </c>
      <c r="I97" s="103">
        <f t="shared" si="68"/>
        <v>96</v>
      </c>
      <c r="J97" s="105" t="str">
        <f>TRIM(A97)</f>
        <v/>
      </c>
      <c r="K97" s="106" t="e">
        <f>MID(A97&amp;" "&amp;A97, FIND(" ",A97)+1,LEN(A97))</f>
        <v>#VALUE!</v>
      </c>
      <c r="N97" s="105" t="e">
        <f>IFERROR(H97,#REF!)</f>
        <v>#REF!</v>
      </c>
      <c r="P97" s="103">
        <v>96</v>
      </c>
      <c r="Q97" s="103">
        <v>96</v>
      </c>
      <c r="R97" s="103">
        <v>96</v>
      </c>
      <c r="S97" s="103">
        <v>96</v>
      </c>
      <c r="T97" s="103">
        <v>96</v>
      </c>
    </row>
    <row r="98" spans="1:20" ht="15.75" x14ac:dyDescent="0.3">
      <c r="A98" s="104" t="s">
        <v>807</v>
      </c>
      <c r="B98" s="103">
        <v>97</v>
      </c>
      <c r="C98" s="104"/>
      <c r="D98" s="103">
        <f>IFERROR(VLOOKUP(B98,'Начисление очков_'!$L$4:$M$69,2,FALSE),0)</f>
        <v>0</v>
      </c>
      <c r="F98" s="254">
        <f t="shared" ref="F98" si="98">E98+E99</f>
        <v>0</v>
      </c>
      <c r="H98" s="105" t="e">
        <f>MATCH(A98,'Парный рейтинг'!D$10:D$1002,0)</f>
        <v>#N/A</v>
      </c>
      <c r="I98" s="103">
        <f t="shared" si="68"/>
        <v>97</v>
      </c>
      <c r="J98" s="105" t="str">
        <f>TRIM(A98)</f>
        <v/>
      </c>
      <c r="K98" s="106" t="e">
        <f>MID(A98&amp;" "&amp;A98, FIND(" ",A98)+1,LEN(A98))</f>
        <v>#VALUE!</v>
      </c>
      <c r="N98" s="105" t="e">
        <f>IFERROR(H98,#REF!)</f>
        <v>#REF!</v>
      </c>
      <c r="P98" s="103">
        <v>97</v>
      </c>
      <c r="Q98" s="103">
        <v>97</v>
      </c>
      <c r="R98" s="103">
        <v>97</v>
      </c>
      <c r="S98" s="103">
        <v>97</v>
      </c>
      <c r="T98" s="103">
        <v>97</v>
      </c>
    </row>
    <row r="99" spans="1:20" ht="15.75" x14ac:dyDescent="0.3">
      <c r="A99" s="104" t="s">
        <v>807</v>
      </c>
      <c r="B99" s="103">
        <v>98</v>
      </c>
      <c r="C99" s="104"/>
      <c r="D99" s="103">
        <f>IFERROR(VLOOKUP(B99,'Начисление очков_'!$L$4:$M$69,2,FALSE),0)</f>
        <v>0</v>
      </c>
      <c r="F99" s="254">
        <f t="shared" ref="F99:F129" si="99">F98</f>
        <v>0</v>
      </c>
      <c r="H99" s="105" t="e">
        <f>MATCH(A99,'Парный рейтинг'!D$10:D$1002,0)</f>
        <v>#N/A</v>
      </c>
      <c r="I99" s="103">
        <f t="shared" si="68"/>
        <v>98</v>
      </c>
      <c r="J99" s="105" t="str">
        <f>TRIM(A99)</f>
        <v/>
      </c>
      <c r="K99" s="106" t="e">
        <f>MID(A99&amp;" "&amp;A99, FIND(" ",A99)+1,LEN(A99))</f>
        <v>#VALUE!</v>
      </c>
      <c r="N99" s="105" t="e">
        <f>IFERROR(H99,#REF!)</f>
        <v>#REF!</v>
      </c>
      <c r="P99" s="103">
        <v>104</v>
      </c>
      <c r="Q99" s="103">
        <v>104</v>
      </c>
      <c r="R99" s="103">
        <v>104</v>
      </c>
      <c r="S99" s="103">
        <v>104</v>
      </c>
      <c r="T99" s="103">
        <v>104</v>
      </c>
    </row>
    <row r="100" spans="1:20" ht="15.75" x14ac:dyDescent="0.3">
      <c r="A100" s="104" t="s">
        <v>807</v>
      </c>
      <c r="B100" s="103">
        <v>100</v>
      </c>
      <c r="C100" s="104"/>
      <c r="D100" s="103">
        <f>IFERROR(VLOOKUP(B100,'Начисление очков_'!$L$4:$M$69,2,FALSE),0)</f>
        <v>0</v>
      </c>
      <c r="F100" s="254">
        <f t="shared" ref="F100" si="100">E100+E101</f>
        <v>0</v>
      </c>
      <c r="H100" s="105" t="e">
        <f>MATCH(A100,'Парный рейтинг'!D$10:D$1002,0)</f>
        <v>#N/A</v>
      </c>
      <c r="I100" s="103">
        <f t="shared" si="68"/>
        <v>99</v>
      </c>
      <c r="J100" s="105" t="str">
        <f>TRIM(A100)</f>
        <v/>
      </c>
      <c r="K100" s="106" t="e">
        <f>MID(A100&amp;" "&amp;A100, FIND(" ",A100)+1,LEN(A100))</f>
        <v>#VALUE!</v>
      </c>
      <c r="N100" s="105" t="e">
        <f>IFERROR(H100,#REF!)</f>
        <v>#REF!</v>
      </c>
      <c r="P100" s="103">
        <v>104</v>
      </c>
      <c r="Q100" s="103">
        <v>104</v>
      </c>
      <c r="R100" s="103">
        <v>104</v>
      </c>
      <c r="S100" s="103">
        <v>104</v>
      </c>
      <c r="T100" s="103">
        <v>104</v>
      </c>
    </row>
    <row r="101" spans="1:20" ht="15.75" x14ac:dyDescent="0.3">
      <c r="A101" s="104" t="s">
        <v>807</v>
      </c>
      <c r="B101" s="103">
        <v>100</v>
      </c>
      <c r="C101" s="104"/>
      <c r="D101" s="103">
        <f>IFERROR(VLOOKUP(B101,'Начисление очков_'!$L$4:$M$69,2,FALSE),0)</f>
        <v>0</v>
      </c>
      <c r="F101" s="254">
        <f t="shared" ref="F101:F129" si="101">F100</f>
        <v>0</v>
      </c>
      <c r="H101" s="105" t="e">
        <f>MATCH(A101,'Парный рейтинг'!D$10:D$1002,0)</f>
        <v>#N/A</v>
      </c>
      <c r="I101" s="103">
        <f t="shared" si="68"/>
        <v>100</v>
      </c>
      <c r="J101" s="105" t="str">
        <f>TRIM(A101)</f>
        <v/>
      </c>
      <c r="K101" s="106" t="e">
        <f>MID(A101&amp;" "&amp;A101, FIND(" ",A101)+1,LEN(A101))</f>
        <v>#VALUE!</v>
      </c>
      <c r="N101" s="105" t="e">
        <f>IFERROR(H101,#REF!)</f>
        <v>#REF!</v>
      </c>
      <c r="P101" s="103">
        <v>104</v>
      </c>
      <c r="Q101" s="103">
        <v>104</v>
      </c>
      <c r="R101" s="103">
        <v>104</v>
      </c>
      <c r="S101" s="103">
        <v>104</v>
      </c>
      <c r="T101" s="103">
        <v>104</v>
      </c>
    </row>
    <row r="102" spans="1:20" ht="15.75" x14ac:dyDescent="0.3">
      <c r="A102" s="104" t="s">
        <v>807</v>
      </c>
      <c r="B102" s="103">
        <v>101</v>
      </c>
      <c r="C102" s="104"/>
      <c r="D102" s="103">
        <f>IFERROR(VLOOKUP(B102,'Начисление очков_'!$L$4:$M$69,2,FALSE),0)</f>
        <v>0</v>
      </c>
      <c r="F102" s="254">
        <f t="shared" ref="F102" si="102">E102+E103</f>
        <v>0</v>
      </c>
      <c r="H102" s="105" t="e">
        <f>MATCH(A102,'Парный рейтинг'!D$10:D$1002,0)</f>
        <v>#N/A</v>
      </c>
      <c r="I102" s="103">
        <f t="shared" si="68"/>
        <v>101</v>
      </c>
      <c r="J102" s="105" t="str">
        <f>TRIM(A102)</f>
        <v/>
      </c>
      <c r="K102" s="106" t="e">
        <f>MID(A102&amp;" "&amp;A102, FIND(" ",A102)+1,LEN(A102))</f>
        <v>#VALUE!</v>
      </c>
      <c r="N102" s="105" t="e">
        <f>IFERROR(H102,#REF!)</f>
        <v>#REF!</v>
      </c>
      <c r="P102" s="103">
        <v>104</v>
      </c>
      <c r="Q102" s="103">
        <v>104</v>
      </c>
      <c r="R102" s="103">
        <v>104</v>
      </c>
      <c r="S102" s="103">
        <v>104</v>
      </c>
      <c r="T102" s="103">
        <v>104</v>
      </c>
    </row>
    <row r="103" spans="1:20" ht="15.75" x14ac:dyDescent="0.3">
      <c r="A103" s="104" t="s">
        <v>807</v>
      </c>
      <c r="B103" s="103">
        <v>102</v>
      </c>
      <c r="C103" s="104"/>
      <c r="D103" s="103">
        <f>IFERROR(VLOOKUP(B103,'Начисление очков_'!$L$4:$M$69,2,FALSE),0)</f>
        <v>0</v>
      </c>
      <c r="F103" s="254">
        <f t="shared" ref="F103:F129" si="103">F102</f>
        <v>0</v>
      </c>
      <c r="H103" s="105" t="e">
        <f>MATCH(A103,'Парный рейтинг'!D$10:D$1002,0)</f>
        <v>#N/A</v>
      </c>
      <c r="I103" s="103">
        <f t="shared" si="68"/>
        <v>102</v>
      </c>
      <c r="J103" s="105" t="str">
        <f>TRIM(A103)</f>
        <v/>
      </c>
      <c r="K103" s="106" t="e">
        <f>MID(A103&amp;" "&amp;A103, FIND(" ",A103)+1,LEN(A103))</f>
        <v>#VALUE!</v>
      </c>
      <c r="N103" s="105" t="e">
        <f>IFERROR(H103,#REF!)</f>
        <v>#REF!</v>
      </c>
      <c r="P103" s="103">
        <v>104</v>
      </c>
      <c r="Q103" s="103">
        <v>104</v>
      </c>
      <c r="R103" s="103">
        <v>104</v>
      </c>
      <c r="S103" s="103">
        <v>104</v>
      </c>
      <c r="T103" s="103">
        <v>104</v>
      </c>
    </row>
    <row r="104" spans="1:20" ht="15.75" x14ac:dyDescent="0.3">
      <c r="A104" s="104" t="s">
        <v>807</v>
      </c>
      <c r="B104" s="103">
        <v>104</v>
      </c>
      <c r="C104" s="104"/>
      <c r="D104" s="103">
        <f>IFERROR(VLOOKUP(B104,'Начисление очков_'!$L$4:$M$69,2,FALSE),0)</f>
        <v>0</v>
      </c>
      <c r="F104" s="254">
        <f t="shared" ref="F104" si="104">E104+E105</f>
        <v>0</v>
      </c>
      <c r="H104" s="105" t="e">
        <f>MATCH(A104,'Парный рейтинг'!D$10:D$1002,0)</f>
        <v>#N/A</v>
      </c>
      <c r="I104" s="103">
        <f t="shared" si="68"/>
        <v>103</v>
      </c>
      <c r="J104" s="105" t="str">
        <f>TRIM(A104)</f>
        <v/>
      </c>
      <c r="K104" s="106" t="e">
        <f>MID(A104&amp;" "&amp;A104, FIND(" ",A104)+1,LEN(A104))</f>
        <v>#VALUE!</v>
      </c>
      <c r="N104" s="105" t="e">
        <f>IFERROR(H104,#REF!)</f>
        <v>#REF!</v>
      </c>
      <c r="P104" s="103">
        <v>104</v>
      </c>
      <c r="Q104" s="103">
        <v>104</v>
      </c>
      <c r="R104" s="103">
        <v>104</v>
      </c>
      <c r="S104" s="103">
        <v>104</v>
      </c>
      <c r="T104" s="103">
        <v>104</v>
      </c>
    </row>
    <row r="105" spans="1:20" ht="15.75" x14ac:dyDescent="0.3">
      <c r="A105" s="104" t="s">
        <v>807</v>
      </c>
      <c r="B105" s="103">
        <v>104</v>
      </c>
      <c r="C105" s="104"/>
      <c r="D105" s="103">
        <f>IFERROR(VLOOKUP(B105,'Начисление очков_'!$L$4:$M$69,2,FALSE),0)</f>
        <v>0</v>
      </c>
      <c r="F105" s="254">
        <f t="shared" ref="F105:F129" si="105">F104</f>
        <v>0</v>
      </c>
      <c r="H105" s="105" t="e">
        <f>MATCH(A105,'Парный рейтинг'!D$10:D$1002,0)</f>
        <v>#N/A</v>
      </c>
      <c r="I105" s="103">
        <f t="shared" si="68"/>
        <v>104</v>
      </c>
      <c r="J105" s="105" t="str">
        <f>TRIM(A105)</f>
        <v/>
      </c>
      <c r="K105" s="106" t="e">
        <f>MID(A105&amp;" "&amp;A105, FIND(" ",A105)+1,LEN(A105))</f>
        <v>#VALUE!</v>
      </c>
      <c r="N105" s="105" t="e">
        <f>IFERROR(H105,#REF!)</f>
        <v>#REF!</v>
      </c>
      <c r="P105" s="103">
        <v>104</v>
      </c>
      <c r="Q105" s="103">
        <v>104</v>
      </c>
      <c r="R105" s="103">
        <v>104</v>
      </c>
      <c r="S105" s="103">
        <v>104</v>
      </c>
      <c r="T105" s="103">
        <v>104</v>
      </c>
    </row>
    <row r="106" spans="1:20" ht="15.75" x14ac:dyDescent="0.3">
      <c r="A106" s="104" t="s">
        <v>807</v>
      </c>
      <c r="B106" s="103">
        <v>105</v>
      </c>
      <c r="C106" s="104"/>
      <c r="D106" s="103">
        <f>IFERROR(VLOOKUP(B106,'Начисление очков_'!$L$4:$M$69,2,FALSE),0)</f>
        <v>0</v>
      </c>
      <c r="F106" s="254">
        <f t="shared" ref="F106" si="106">E106+E107</f>
        <v>0</v>
      </c>
      <c r="H106" s="105" t="e">
        <f>MATCH(A106,'Парный рейтинг'!D$10:D$1002,0)</f>
        <v>#N/A</v>
      </c>
      <c r="I106" s="103">
        <f t="shared" si="68"/>
        <v>105</v>
      </c>
      <c r="J106" s="105" t="str">
        <f>TRIM(A106)</f>
        <v/>
      </c>
      <c r="K106" s="106" t="e">
        <f>MID(A106&amp;" "&amp;A106, FIND(" ",A106)+1,LEN(A106))</f>
        <v>#VALUE!</v>
      </c>
      <c r="N106" s="105" t="e">
        <f>IFERROR(H106,#REF!)</f>
        <v>#REF!</v>
      </c>
      <c r="P106" s="103">
        <v>105</v>
      </c>
      <c r="Q106" s="103">
        <v>105</v>
      </c>
      <c r="R106" s="103">
        <v>105</v>
      </c>
      <c r="S106" s="103">
        <v>105</v>
      </c>
      <c r="T106" s="103">
        <v>105</v>
      </c>
    </row>
    <row r="107" spans="1:20" ht="15.75" x14ac:dyDescent="0.3">
      <c r="A107" s="104" t="s">
        <v>807</v>
      </c>
      <c r="B107" s="103">
        <v>106</v>
      </c>
      <c r="C107" s="104"/>
      <c r="D107" s="103">
        <f>IFERROR(VLOOKUP(B107,'Начисление очков_'!$L$4:$M$69,2,FALSE),0)</f>
        <v>0</v>
      </c>
      <c r="F107" s="254">
        <f t="shared" ref="F107:F129" si="107">F106</f>
        <v>0</v>
      </c>
      <c r="H107" s="105" t="e">
        <f>MATCH(A107,'Парный рейтинг'!D$10:D$1002,0)</f>
        <v>#N/A</v>
      </c>
      <c r="I107" s="103">
        <f t="shared" si="68"/>
        <v>106</v>
      </c>
      <c r="J107" s="105" t="str">
        <f>TRIM(A107)</f>
        <v/>
      </c>
      <c r="K107" s="106" t="e">
        <f>MID(A107&amp;" "&amp;A107, FIND(" ",A107)+1,LEN(A107))</f>
        <v>#VALUE!</v>
      </c>
      <c r="N107" s="105" t="e">
        <f>IFERROR(H107,#REF!)</f>
        <v>#REF!</v>
      </c>
      <c r="P107" s="103">
        <v>112</v>
      </c>
      <c r="Q107" s="103">
        <v>112</v>
      </c>
      <c r="R107" s="103">
        <v>112</v>
      </c>
      <c r="S107" s="103">
        <v>112</v>
      </c>
      <c r="T107" s="103">
        <v>112</v>
      </c>
    </row>
    <row r="108" spans="1:20" ht="15.75" x14ac:dyDescent="0.3">
      <c r="A108" s="104" t="s">
        <v>807</v>
      </c>
      <c r="B108" s="103">
        <v>108</v>
      </c>
      <c r="C108" s="104"/>
      <c r="D108" s="103">
        <f>IFERROR(VLOOKUP(B108,'Начисление очков_'!$L$4:$M$69,2,FALSE),0)</f>
        <v>0</v>
      </c>
      <c r="F108" s="254">
        <f t="shared" ref="F108" si="108">E108+E109</f>
        <v>0</v>
      </c>
      <c r="H108" s="105" t="e">
        <f>MATCH(A108,'Парный рейтинг'!D$10:D$1002,0)</f>
        <v>#N/A</v>
      </c>
      <c r="I108" s="103">
        <f t="shared" si="68"/>
        <v>107</v>
      </c>
      <c r="J108" s="105" t="str">
        <f>TRIM(A108)</f>
        <v/>
      </c>
      <c r="K108" s="106" t="e">
        <f>MID(A108&amp;" "&amp;A108, FIND(" ",A108)+1,LEN(A108))</f>
        <v>#VALUE!</v>
      </c>
      <c r="N108" s="105" t="e">
        <f>IFERROR(H108,#REF!)</f>
        <v>#REF!</v>
      </c>
      <c r="P108" s="103">
        <v>112</v>
      </c>
      <c r="Q108" s="103">
        <v>112</v>
      </c>
      <c r="R108" s="103">
        <v>112</v>
      </c>
      <c r="S108" s="103">
        <v>112</v>
      </c>
      <c r="T108" s="103">
        <v>112</v>
      </c>
    </row>
    <row r="109" spans="1:20" ht="15.75" x14ac:dyDescent="0.3">
      <c r="A109" s="104" t="s">
        <v>807</v>
      </c>
      <c r="B109" s="103">
        <v>108</v>
      </c>
      <c r="C109" s="104"/>
      <c r="D109" s="103">
        <f>IFERROR(VLOOKUP(B109,'Начисление очков_'!$L$4:$M$69,2,FALSE),0)</f>
        <v>0</v>
      </c>
      <c r="F109" s="254">
        <f t="shared" ref="F109:F129" si="109">F108</f>
        <v>0</v>
      </c>
      <c r="H109" s="105" t="e">
        <f>MATCH(A109,'Парный рейтинг'!D$10:D$1002,0)</f>
        <v>#N/A</v>
      </c>
      <c r="I109" s="103">
        <f t="shared" si="68"/>
        <v>108</v>
      </c>
      <c r="J109" s="105" t="str">
        <f>TRIM(A109)</f>
        <v/>
      </c>
      <c r="K109" s="106" t="e">
        <f>MID(A109&amp;" "&amp;A109, FIND(" ",A109)+1,LEN(A109))</f>
        <v>#VALUE!</v>
      </c>
      <c r="N109" s="105" t="e">
        <f>IFERROR(H109,#REF!)</f>
        <v>#REF!</v>
      </c>
      <c r="P109" s="103">
        <v>112</v>
      </c>
      <c r="Q109" s="103">
        <v>112</v>
      </c>
      <c r="R109" s="103">
        <v>112</v>
      </c>
      <c r="S109" s="103">
        <v>112</v>
      </c>
      <c r="T109" s="103">
        <v>112</v>
      </c>
    </row>
    <row r="110" spans="1:20" ht="15.75" x14ac:dyDescent="0.3">
      <c r="A110" s="104" t="s">
        <v>807</v>
      </c>
      <c r="B110" s="103">
        <v>109</v>
      </c>
      <c r="C110" s="104"/>
      <c r="D110" s="103">
        <f>IFERROR(VLOOKUP(B110,'Начисление очков_'!$L$4:$M$69,2,FALSE),0)</f>
        <v>0</v>
      </c>
      <c r="F110" s="254">
        <f t="shared" ref="F110" si="110">E110+E111</f>
        <v>0</v>
      </c>
      <c r="H110" s="105" t="e">
        <f>MATCH(A110,'Парный рейтинг'!D$10:D$1002,0)</f>
        <v>#N/A</v>
      </c>
      <c r="I110" s="103">
        <f t="shared" si="68"/>
        <v>109</v>
      </c>
      <c r="J110" s="105" t="str">
        <f>TRIM(A110)</f>
        <v/>
      </c>
      <c r="K110" s="106" t="e">
        <f>MID(A110&amp;" "&amp;A110, FIND(" ",A110)+1,LEN(A110))</f>
        <v>#VALUE!</v>
      </c>
      <c r="N110" s="105" t="e">
        <f>IFERROR(H110,#REF!)</f>
        <v>#REF!</v>
      </c>
      <c r="P110" s="103">
        <v>112</v>
      </c>
      <c r="Q110" s="103">
        <v>112</v>
      </c>
      <c r="R110" s="103">
        <v>112</v>
      </c>
      <c r="S110" s="103">
        <v>112</v>
      </c>
      <c r="T110" s="103">
        <v>112</v>
      </c>
    </row>
    <row r="111" spans="1:20" ht="15.75" x14ac:dyDescent="0.3">
      <c r="A111" s="104" t="s">
        <v>807</v>
      </c>
      <c r="B111" s="103">
        <v>110</v>
      </c>
      <c r="C111" s="104"/>
      <c r="D111" s="103">
        <f>IFERROR(VLOOKUP(B111,'Начисление очков_'!$L$4:$M$69,2,FALSE),0)</f>
        <v>0</v>
      </c>
      <c r="F111" s="254">
        <f t="shared" ref="F111:F129" si="111">F110</f>
        <v>0</v>
      </c>
      <c r="H111" s="105" t="e">
        <f>MATCH(A111,'Парный рейтинг'!D$10:D$1002,0)</f>
        <v>#N/A</v>
      </c>
      <c r="I111" s="103">
        <f t="shared" si="68"/>
        <v>110</v>
      </c>
      <c r="J111" s="105" t="str">
        <f>TRIM(A111)</f>
        <v/>
      </c>
      <c r="K111" s="106" t="e">
        <f>MID(A111&amp;" "&amp;A111, FIND(" ",A111)+1,LEN(A111))</f>
        <v>#VALUE!</v>
      </c>
      <c r="N111" s="105" t="e">
        <f>IFERROR(H111,#REF!)</f>
        <v>#REF!</v>
      </c>
      <c r="P111" s="103">
        <v>112</v>
      </c>
      <c r="Q111" s="103">
        <v>112</v>
      </c>
      <c r="R111" s="103">
        <v>112</v>
      </c>
      <c r="S111" s="103">
        <v>112</v>
      </c>
      <c r="T111" s="103">
        <v>112</v>
      </c>
    </row>
    <row r="112" spans="1:20" ht="15.75" x14ac:dyDescent="0.3">
      <c r="A112" s="104" t="s">
        <v>807</v>
      </c>
      <c r="B112" s="103">
        <v>112</v>
      </c>
      <c r="C112" s="104"/>
      <c r="D112" s="103">
        <f>IFERROR(VLOOKUP(B112,'Начисление очков_'!$L$4:$M$69,2,FALSE),0)</f>
        <v>0</v>
      </c>
      <c r="F112" s="254">
        <f t="shared" ref="F112" si="112">E112+E113</f>
        <v>0</v>
      </c>
      <c r="H112" s="105" t="e">
        <f>MATCH(A112,'Парный рейтинг'!D$10:D$1002,0)</f>
        <v>#N/A</v>
      </c>
      <c r="I112" s="103">
        <f t="shared" si="68"/>
        <v>111</v>
      </c>
      <c r="J112" s="105" t="str">
        <f>TRIM(A112)</f>
        <v/>
      </c>
      <c r="K112" s="106" t="e">
        <f>MID(A112&amp;" "&amp;A112, FIND(" ",A112)+1,LEN(A112))</f>
        <v>#VALUE!</v>
      </c>
      <c r="N112" s="105" t="e">
        <f>IFERROR(H112,#REF!)</f>
        <v>#REF!</v>
      </c>
      <c r="P112" s="103">
        <v>112</v>
      </c>
      <c r="Q112" s="103">
        <v>112</v>
      </c>
      <c r="R112" s="103">
        <v>112</v>
      </c>
      <c r="S112" s="103">
        <v>112</v>
      </c>
      <c r="T112" s="103">
        <v>112</v>
      </c>
    </row>
    <row r="113" spans="1:20" ht="15.75" x14ac:dyDescent="0.3">
      <c r="A113" s="104" t="s">
        <v>807</v>
      </c>
      <c r="B113" s="103">
        <v>112</v>
      </c>
      <c r="C113" s="104"/>
      <c r="D113" s="103">
        <f>IFERROR(VLOOKUP(B113,'Начисление очков_'!$L$4:$M$69,2,FALSE),0)</f>
        <v>0</v>
      </c>
      <c r="F113" s="254">
        <f t="shared" ref="F113:F129" si="113">F112</f>
        <v>0</v>
      </c>
      <c r="H113" s="105" t="e">
        <f>MATCH(A113,'Парный рейтинг'!D$10:D$1002,0)</f>
        <v>#N/A</v>
      </c>
      <c r="I113" s="103">
        <f t="shared" si="68"/>
        <v>112</v>
      </c>
      <c r="J113" s="105" t="str">
        <f>TRIM(A113)</f>
        <v/>
      </c>
      <c r="K113" s="106" t="e">
        <f>MID(A113&amp;" "&amp;A113, FIND(" ",A113)+1,LEN(A113))</f>
        <v>#VALUE!</v>
      </c>
      <c r="N113" s="105" t="e">
        <f>IFERROR(H113,#REF!)</f>
        <v>#REF!</v>
      </c>
      <c r="P113" s="103">
        <v>112</v>
      </c>
      <c r="Q113" s="103">
        <v>112</v>
      </c>
      <c r="R113" s="103">
        <v>112</v>
      </c>
      <c r="S113" s="103">
        <v>112</v>
      </c>
      <c r="T113" s="103">
        <v>112</v>
      </c>
    </row>
    <row r="114" spans="1:20" ht="15.75" x14ac:dyDescent="0.3">
      <c r="A114" s="104" t="s">
        <v>807</v>
      </c>
      <c r="B114" s="103">
        <v>113</v>
      </c>
      <c r="C114" s="104"/>
      <c r="D114" s="103">
        <f>IFERROR(VLOOKUP(B114,'Начисление очков_'!$L$4:$M$69,2,FALSE),0)</f>
        <v>0</v>
      </c>
      <c r="F114" s="254">
        <f t="shared" ref="F114" si="114">E114+E115</f>
        <v>0</v>
      </c>
      <c r="H114" s="105" t="e">
        <f>MATCH(A114,'Парный рейтинг'!D$10:D$1002,0)</f>
        <v>#N/A</v>
      </c>
      <c r="I114" s="103">
        <f t="shared" si="68"/>
        <v>113</v>
      </c>
      <c r="J114" s="105" t="str">
        <f>TRIM(A114)</f>
        <v/>
      </c>
      <c r="K114" s="106" t="e">
        <f>MID(A114&amp;" "&amp;A114, FIND(" ",A114)+1,LEN(A114))</f>
        <v>#VALUE!</v>
      </c>
      <c r="N114" s="105" t="e">
        <f>IFERROR(H114,#REF!)</f>
        <v>#REF!</v>
      </c>
      <c r="P114" s="103">
        <f t="shared" ref="P114:T129" si="115">P113+1</f>
        <v>113</v>
      </c>
      <c r="Q114" s="103">
        <f t="shared" si="115"/>
        <v>113</v>
      </c>
      <c r="R114" s="103">
        <f t="shared" si="115"/>
        <v>113</v>
      </c>
      <c r="S114" s="103">
        <f t="shared" si="115"/>
        <v>113</v>
      </c>
      <c r="T114" s="103">
        <f t="shared" si="115"/>
        <v>113</v>
      </c>
    </row>
    <row r="115" spans="1:20" ht="15.75" x14ac:dyDescent="0.3">
      <c r="A115" s="104" t="s">
        <v>807</v>
      </c>
      <c r="B115" s="103">
        <v>114</v>
      </c>
      <c r="C115" s="104"/>
      <c r="D115" s="103">
        <f>IFERROR(VLOOKUP(B115,'Начисление очков_'!$L$4:$M$69,2,FALSE),0)</f>
        <v>0</v>
      </c>
      <c r="F115" s="254">
        <f t="shared" ref="F115:F129" si="116">F114</f>
        <v>0</v>
      </c>
      <c r="H115" s="105" t="e">
        <f>MATCH(A115,'Парный рейтинг'!D$10:D$1002,0)</f>
        <v>#N/A</v>
      </c>
      <c r="I115" s="103">
        <f t="shared" si="68"/>
        <v>114</v>
      </c>
      <c r="J115" s="105" t="str">
        <f>TRIM(A115)</f>
        <v/>
      </c>
      <c r="K115" s="106" t="e">
        <f>MID(A115&amp;" "&amp;A115, FIND(" ",A115)+1,LEN(A115))</f>
        <v>#VALUE!</v>
      </c>
      <c r="N115" s="105" t="e">
        <f>IFERROR(H115,#REF!)</f>
        <v>#REF!</v>
      </c>
      <c r="P115" s="103">
        <f t="shared" si="115"/>
        <v>114</v>
      </c>
      <c r="Q115" s="103">
        <f t="shared" si="115"/>
        <v>114</v>
      </c>
      <c r="R115" s="103">
        <f t="shared" si="115"/>
        <v>114</v>
      </c>
      <c r="S115" s="103">
        <f t="shared" si="115"/>
        <v>114</v>
      </c>
      <c r="T115" s="103">
        <f t="shared" si="115"/>
        <v>114</v>
      </c>
    </row>
    <row r="116" spans="1:20" ht="15.75" x14ac:dyDescent="0.3">
      <c r="A116" s="104" t="s">
        <v>807</v>
      </c>
      <c r="B116" s="103">
        <v>116</v>
      </c>
      <c r="C116" s="104"/>
      <c r="D116" s="103">
        <f>IFERROR(VLOOKUP(B116,'Начисление очков_'!$L$4:$M$69,2,FALSE),0)</f>
        <v>0</v>
      </c>
      <c r="F116" s="254">
        <f t="shared" ref="F116" si="117">E116+E117</f>
        <v>0</v>
      </c>
      <c r="H116" s="105" t="e">
        <f>MATCH(A116,'Парный рейтинг'!D$10:D$1002,0)</f>
        <v>#N/A</v>
      </c>
      <c r="I116" s="103">
        <f t="shared" si="68"/>
        <v>115</v>
      </c>
      <c r="J116" s="105" t="str">
        <f>TRIM(A116)</f>
        <v/>
      </c>
      <c r="K116" s="106" t="e">
        <f>MID(A116&amp;" "&amp;A116, FIND(" ",A116)+1,LEN(A116))</f>
        <v>#VALUE!</v>
      </c>
      <c r="N116" s="105" t="e">
        <f>IFERROR(H116,#REF!)</f>
        <v>#REF!</v>
      </c>
      <c r="P116" s="103">
        <f t="shared" si="115"/>
        <v>115</v>
      </c>
      <c r="Q116" s="103">
        <f t="shared" si="115"/>
        <v>115</v>
      </c>
      <c r="R116" s="103">
        <f t="shared" si="115"/>
        <v>115</v>
      </c>
      <c r="S116" s="103">
        <f t="shared" si="115"/>
        <v>115</v>
      </c>
      <c r="T116" s="103">
        <f t="shared" si="115"/>
        <v>115</v>
      </c>
    </row>
    <row r="117" spans="1:20" ht="15.75" x14ac:dyDescent="0.3">
      <c r="A117" s="104" t="s">
        <v>807</v>
      </c>
      <c r="B117" s="103">
        <v>116</v>
      </c>
      <c r="C117" s="104"/>
      <c r="D117" s="103">
        <f>IFERROR(VLOOKUP(B117,'Начисление очков_'!$L$4:$M$69,2,FALSE),0)</f>
        <v>0</v>
      </c>
      <c r="F117" s="254">
        <f t="shared" ref="F117:F129" si="118">F116</f>
        <v>0</v>
      </c>
      <c r="H117" s="105" t="e">
        <f>MATCH(A117,'Парный рейтинг'!D$10:D$1002,0)</f>
        <v>#N/A</v>
      </c>
      <c r="I117" s="103">
        <f t="shared" si="68"/>
        <v>116</v>
      </c>
      <c r="J117" s="105" t="str">
        <f>TRIM(A117)</f>
        <v/>
      </c>
      <c r="K117" s="106" t="e">
        <f>MID(A117&amp;" "&amp;A117, FIND(" ",A117)+1,LEN(A117))</f>
        <v>#VALUE!</v>
      </c>
      <c r="N117" s="105" t="e">
        <f>IFERROR(H117,#REF!)</f>
        <v>#REF!</v>
      </c>
      <c r="P117" s="103">
        <f t="shared" si="115"/>
        <v>116</v>
      </c>
      <c r="Q117" s="103">
        <f t="shared" si="115"/>
        <v>116</v>
      </c>
      <c r="R117" s="103">
        <f t="shared" si="115"/>
        <v>116</v>
      </c>
      <c r="S117" s="103">
        <f t="shared" si="115"/>
        <v>116</v>
      </c>
      <c r="T117" s="103">
        <f t="shared" si="115"/>
        <v>116</v>
      </c>
    </row>
    <row r="118" spans="1:20" ht="15.75" x14ac:dyDescent="0.3">
      <c r="A118" s="104" t="s">
        <v>807</v>
      </c>
      <c r="B118" s="103">
        <v>117</v>
      </c>
      <c r="C118" s="104"/>
      <c r="D118" s="103">
        <f>IFERROR(VLOOKUP(B118,'Начисление очков_'!$L$4:$M$69,2,FALSE),0)</f>
        <v>0</v>
      </c>
      <c r="F118" s="254">
        <f t="shared" ref="F118" si="119">E118+E119</f>
        <v>0</v>
      </c>
      <c r="H118" s="105" t="e">
        <f>MATCH(A118,'Парный рейтинг'!D$10:D$1002,0)</f>
        <v>#N/A</v>
      </c>
      <c r="I118" s="103">
        <f t="shared" si="68"/>
        <v>117</v>
      </c>
      <c r="J118" s="105" t="str">
        <f>TRIM(A118)</f>
        <v/>
      </c>
      <c r="K118" s="106" t="e">
        <f>MID(A118&amp;" "&amp;A118, FIND(" ",A118)+1,LEN(A118))</f>
        <v>#VALUE!</v>
      </c>
      <c r="N118" s="105" t="e">
        <f>IFERROR(H118,#REF!)</f>
        <v>#REF!</v>
      </c>
      <c r="P118" s="103">
        <f t="shared" si="115"/>
        <v>117</v>
      </c>
      <c r="Q118" s="103">
        <f t="shared" si="115"/>
        <v>117</v>
      </c>
      <c r="R118" s="103">
        <f t="shared" si="115"/>
        <v>117</v>
      </c>
      <c r="S118" s="103">
        <f t="shared" si="115"/>
        <v>117</v>
      </c>
      <c r="T118" s="103">
        <f t="shared" si="115"/>
        <v>117</v>
      </c>
    </row>
    <row r="119" spans="1:20" ht="15.75" x14ac:dyDescent="0.3">
      <c r="A119" s="104" t="s">
        <v>807</v>
      </c>
      <c r="B119" s="103">
        <v>118</v>
      </c>
      <c r="C119" s="104"/>
      <c r="D119" s="103">
        <f>IFERROR(VLOOKUP(B119,'Начисление очков_'!$L$4:$M$69,2,FALSE),0)</f>
        <v>0</v>
      </c>
      <c r="F119" s="254">
        <f t="shared" ref="F119:F129" si="120">F118</f>
        <v>0</v>
      </c>
      <c r="H119" s="105" t="e">
        <f>MATCH(A119,'Парный рейтинг'!D$10:D$1002,0)</f>
        <v>#N/A</v>
      </c>
      <c r="I119" s="103">
        <f t="shared" si="68"/>
        <v>118</v>
      </c>
      <c r="J119" s="105" t="str">
        <f>TRIM(A119)</f>
        <v/>
      </c>
      <c r="K119" s="106" t="e">
        <f>MID(A119&amp;" "&amp;A119, FIND(" ",A119)+1,LEN(A119))</f>
        <v>#VALUE!</v>
      </c>
      <c r="N119" s="105" t="e">
        <f>IFERROR(H119,#REF!)</f>
        <v>#REF!</v>
      </c>
      <c r="P119" s="103">
        <f t="shared" si="115"/>
        <v>118</v>
      </c>
      <c r="Q119" s="103">
        <f t="shared" si="115"/>
        <v>118</v>
      </c>
      <c r="R119" s="103">
        <f t="shared" si="115"/>
        <v>118</v>
      </c>
      <c r="S119" s="103">
        <f t="shared" si="115"/>
        <v>118</v>
      </c>
      <c r="T119" s="103">
        <f t="shared" si="115"/>
        <v>118</v>
      </c>
    </row>
    <row r="120" spans="1:20" ht="15.75" x14ac:dyDescent="0.3">
      <c r="A120" s="104" t="s">
        <v>807</v>
      </c>
      <c r="B120" s="103">
        <v>120</v>
      </c>
      <c r="C120" s="104"/>
      <c r="D120" s="103">
        <f>IFERROR(VLOOKUP(B120,'Начисление очков_'!$L$4:$M$69,2,FALSE),0)</f>
        <v>0</v>
      </c>
      <c r="F120" s="254">
        <f t="shared" ref="F120" si="121">E120+E121</f>
        <v>0</v>
      </c>
      <c r="H120" s="105" t="e">
        <f>MATCH(A120,'Парный рейтинг'!D$10:D$1002,0)</f>
        <v>#N/A</v>
      </c>
      <c r="I120" s="103">
        <f t="shared" si="68"/>
        <v>119</v>
      </c>
      <c r="J120" s="105" t="str">
        <f>TRIM(A120)</f>
        <v/>
      </c>
      <c r="K120" s="106" t="e">
        <f>MID(A120&amp;" "&amp;A120, FIND(" ",A120)+1,LEN(A120))</f>
        <v>#VALUE!</v>
      </c>
      <c r="N120" s="105" t="e">
        <f>IFERROR(H120,#REF!)</f>
        <v>#REF!</v>
      </c>
      <c r="P120" s="103">
        <f t="shared" si="115"/>
        <v>119</v>
      </c>
      <c r="Q120" s="103">
        <f t="shared" si="115"/>
        <v>119</v>
      </c>
      <c r="R120" s="103">
        <f t="shared" si="115"/>
        <v>119</v>
      </c>
      <c r="S120" s="103">
        <f t="shared" si="115"/>
        <v>119</v>
      </c>
      <c r="T120" s="103">
        <f t="shared" si="115"/>
        <v>119</v>
      </c>
    </row>
    <row r="121" spans="1:20" ht="15.75" x14ac:dyDescent="0.3">
      <c r="A121" s="104" t="s">
        <v>807</v>
      </c>
      <c r="B121" s="103">
        <v>120</v>
      </c>
      <c r="C121" s="104"/>
      <c r="D121" s="103">
        <f>IFERROR(VLOOKUP(B121,'Начисление очков_'!$L$4:$M$69,2,FALSE),0)</f>
        <v>0</v>
      </c>
      <c r="F121" s="254">
        <f t="shared" ref="F121:F129" si="122">F120</f>
        <v>0</v>
      </c>
      <c r="H121" s="105" t="e">
        <f>MATCH(A121,'Парный рейтинг'!D$10:D$1002,0)</f>
        <v>#N/A</v>
      </c>
      <c r="I121" s="103">
        <f t="shared" si="68"/>
        <v>120</v>
      </c>
      <c r="J121" s="105" t="str">
        <f>TRIM(A121)</f>
        <v/>
      </c>
      <c r="K121" s="106" t="e">
        <f>MID(A121&amp;" "&amp;A121, FIND(" ",A121)+1,LEN(A121))</f>
        <v>#VALUE!</v>
      </c>
      <c r="N121" s="105" t="e">
        <f>IFERROR(H121,#REF!)</f>
        <v>#REF!</v>
      </c>
      <c r="P121" s="103">
        <f t="shared" si="115"/>
        <v>120</v>
      </c>
      <c r="Q121" s="103">
        <f t="shared" si="115"/>
        <v>120</v>
      </c>
      <c r="R121" s="103">
        <f t="shared" si="115"/>
        <v>120</v>
      </c>
      <c r="S121" s="103">
        <f t="shared" si="115"/>
        <v>120</v>
      </c>
      <c r="T121" s="103">
        <f t="shared" si="115"/>
        <v>120</v>
      </c>
    </row>
    <row r="122" spans="1:20" ht="15.75" x14ac:dyDescent="0.3">
      <c r="A122" s="104" t="s">
        <v>807</v>
      </c>
      <c r="B122" s="103">
        <v>121</v>
      </c>
      <c r="C122" s="104"/>
      <c r="D122" s="103">
        <f>IFERROR(VLOOKUP(B122,'Начисление очков_'!$L$4:$M$69,2,FALSE),0)</f>
        <v>0</v>
      </c>
      <c r="F122" s="254">
        <f t="shared" ref="F122" si="123">E122+E123</f>
        <v>0</v>
      </c>
      <c r="H122" s="105" t="e">
        <f>MATCH(A122,'Парный рейтинг'!D$10:D$1002,0)</f>
        <v>#N/A</v>
      </c>
      <c r="I122" s="103">
        <f t="shared" si="68"/>
        <v>121</v>
      </c>
      <c r="J122" s="105" t="str">
        <f>TRIM(A122)</f>
        <v/>
      </c>
      <c r="K122" s="106" t="e">
        <f>MID(A122&amp;" "&amp;A122, FIND(" ",A122)+1,LEN(A122))</f>
        <v>#VALUE!</v>
      </c>
      <c r="N122" s="105" t="e">
        <f>IFERROR(H122,#REF!)</f>
        <v>#REF!</v>
      </c>
      <c r="P122" s="103">
        <f t="shared" si="115"/>
        <v>121</v>
      </c>
      <c r="Q122" s="103">
        <f t="shared" si="115"/>
        <v>121</v>
      </c>
      <c r="R122" s="103">
        <f t="shared" si="115"/>
        <v>121</v>
      </c>
      <c r="S122" s="103">
        <f t="shared" si="115"/>
        <v>121</v>
      </c>
      <c r="T122" s="103">
        <f t="shared" si="115"/>
        <v>121</v>
      </c>
    </row>
    <row r="123" spans="1:20" ht="15.75" x14ac:dyDescent="0.3">
      <c r="A123" s="104" t="s">
        <v>807</v>
      </c>
      <c r="B123" s="103">
        <v>122</v>
      </c>
      <c r="C123" s="104"/>
      <c r="D123" s="103">
        <f>IFERROR(VLOOKUP(B123,'Начисление очков_'!$L$4:$M$69,2,FALSE),0)</f>
        <v>0</v>
      </c>
      <c r="F123" s="254">
        <f t="shared" ref="F123:F129" si="124">F122</f>
        <v>0</v>
      </c>
      <c r="H123" s="105" t="e">
        <f>MATCH(A123,'Парный рейтинг'!D$10:D$1002,0)</f>
        <v>#N/A</v>
      </c>
      <c r="I123" s="103">
        <f t="shared" si="68"/>
        <v>122</v>
      </c>
      <c r="J123" s="105" t="str">
        <f>TRIM(A123)</f>
        <v/>
      </c>
      <c r="K123" s="106" t="e">
        <f>MID(A123&amp;" "&amp;A123, FIND(" ",A123)+1,LEN(A123))</f>
        <v>#VALUE!</v>
      </c>
      <c r="P123" s="103">
        <f t="shared" si="115"/>
        <v>122</v>
      </c>
      <c r="Q123" s="103">
        <f t="shared" si="115"/>
        <v>122</v>
      </c>
      <c r="R123" s="103">
        <f t="shared" si="115"/>
        <v>122</v>
      </c>
      <c r="S123" s="103">
        <f t="shared" si="115"/>
        <v>122</v>
      </c>
      <c r="T123" s="103">
        <f t="shared" si="115"/>
        <v>122</v>
      </c>
    </row>
    <row r="124" spans="1:20" ht="15.75" x14ac:dyDescent="0.3">
      <c r="A124" s="104" t="s">
        <v>807</v>
      </c>
      <c r="B124" s="103">
        <v>124</v>
      </c>
      <c r="C124" s="104"/>
      <c r="D124" s="103">
        <f>IFERROR(VLOOKUP(B124,'Начисление очков_'!$L$4:$M$69,2,FALSE),0)</f>
        <v>0</v>
      </c>
      <c r="F124" s="254">
        <f t="shared" ref="F124" si="125">E124+E125</f>
        <v>0</v>
      </c>
      <c r="H124" s="105" t="e">
        <f>MATCH(A124,'Парный рейтинг'!D$10:D$1002,0)</f>
        <v>#N/A</v>
      </c>
      <c r="I124" s="103">
        <f t="shared" si="68"/>
        <v>123</v>
      </c>
      <c r="J124" s="105" t="str">
        <f>TRIM(A124)</f>
        <v/>
      </c>
      <c r="K124" s="106" t="e">
        <f>MID(A124&amp;" "&amp;A124, FIND(" ",A124)+1,LEN(A124))</f>
        <v>#VALUE!</v>
      </c>
      <c r="P124" s="103">
        <f t="shared" si="115"/>
        <v>123</v>
      </c>
      <c r="Q124" s="103">
        <f t="shared" si="115"/>
        <v>123</v>
      </c>
      <c r="R124" s="103">
        <f t="shared" si="115"/>
        <v>123</v>
      </c>
      <c r="S124" s="103">
        <f t="shared" si="115"/>
        <v>123</v>
      </c>
      <c r="T124" s="103">
        <f t="shared" si="115"/>
        <v>123</v>
      </c>
    </row>
    <row r="125" spans="1:20" ht="15.75" x14ac:dyDescent="0.3">
      <c r="A125" s="104" t="s">
        <v>807</v>
      </c>
      <c r="B125" s="103">
        <v>124</v>
      </c>
      <c r="C125" s="104"/>
      <c r="D125" s="103">
        <f>IFERROR(VLOOKUP(B125,'Начисление очков_'!$L$4:$M$69,2,FALSE),0)</f>
        <v>0</v>
      </c>
      <c r="F125" s="254">
        <f t="shared" ref="F125:F129" si="126">F124</f>
        <v>0</v>
      </c>
      <c r="H125" s="105" t="e">
        <f>MATCH(A125,'Парный рейтинг'!D$10:D$1002,0)</f>
        <v>#N/A</v>
      </c>
      <c r="I125" s="103">
        <f t="shared" si="68"/>
        <v>124</v>
      </c>
      <c r="J125" s="105" t="str">
        <f>TRIM(A125)</f>
        <v/>
      </c>
      <c r="K125" s="106" t="e">
        <f>MID(A125&amp;" "&amp;A125, FIND(" ",A125)+1,LEN(A125))</f>
        <v>#VALUE!</v>
      </c>
      <c r="P125" s="103">
        <f t="shared" si="115"/>
        <v>124</v>
      </c>
      <c r="Q125" s="103">
        <f t="shared" si="115"/>
        <v>124</v>
      </c>
      <c r="R125" s="103">
        <f t="shared" si="115"/>
        <v>124</v>
      </c>
      <c r="S125" s="103">
        <f t="shared" si="115"/>
        <v>124</v>
      </c>
      <c r="T125" s="103">
        <f t="shared" si="115"/>
        <v>124</v>
      </c>
    </row>
    <row r="126" spans="1:20" ht="15.75" x14ac:dyDescent="0.3">
      <c r="A126" s="104" t="s">
        <v>807</v>
      </c>
      <c r="B126" s="103">
        <v>128</v>
      </c>
      <c r="C126" s="104"/>
      <c r="D126" s="103">
        <f>IFERROR(VLOOKUP(B126,'Начисление очков_'!$L$4:$M$69,2,FALSE),0)</f>
        <v>0</v>
      </c>
      <c r="F126" s="254">
        <f t="shared" ref="F126" si="127">E126+E127</f>
        <v>0</v>
      </c>
      <c r="H126" s="105" t="e">
        <f>MATCH(A126,'Парный рейтинг'!D$10:D$1002,0)</f>
        <v>#N/A</v>
      </c>
      <c r="I126" s="103">
        <f t="shared" si="68"/>
        <v>125</v>
      </c>
      <c r="J126" s="105" t="str">
        <f>TRIM(A126)</f>
        <v/>
      </c>
      <c r="K126" s="106" t="e">
        <f>MID(A126&amp;" "&amp;A126, FIND(" ",A126)+1,LEN(A126))</f>
        <v>#VALUE!</v>
      </c>
      <c r="P126" s="103">
        <f t="shared" si="115"/>
        <v>125</v>
      </c>
      <c r="Q126" s="103">
        <f t="shared" si="115"/>
        <v>125</v>
      </c>
      <c r="R126" s="103">
        <f t="shared" si="115"/>
        <v>125</v>
      </c>
      <c r="S126" s="103">
        <f t="shared" si="115"/>
        <v>125</v>
      </c>
      <c r="T126" s="103">
        <f t="shared" si="115"/>
        <v>125</v>
      </c>
    </row>
    <row r="127" spans="1:20" ht="15.75" x14ac:dyDescent="0.3">
      <c r="A127" s="104" t="s">
        <v>807</v>
      </c>
      <c r="B127" s="103">
        <v>128</v>
      </c>
      <c r="C127" s="104"/>
      <c r="D127" s="103">
        <f>IFERROR(VLOOKUP(B127,'Начисление очков_'!$L$4:$M$69,2,FALSE),0)</f>
        <v>0</v>
      </c>
      <c r="F127" s="254">
        <f t="shared" ref="F127:F129" si="128">F126</f>
        <v>0</v>
      </c>
      <c r="H127" s="105" t="e">
        <f>MATCH(A127,'Парный рейтинг'!D$10:D$1002,0)</f>
        <v>#N/A</v>
      </c>
      <c r="I127" s="103">
        <f t="shared" si="68"/>
        <v>126</v>
      </c>
      <c r="J127" s="105" t="str">
        <f>TRIM(A127)</f>
        <v/>
      </c>
      <c r="K127" s="106" t="e">
        <f>MID(A127&amp;" "&amp;A127, FIND(" ",A127)+1,LEN(A127))</f>
        <v>#VALUE!</v>
      </c>
      <c r="P127" s="103">
        <f t="shared" si="115"/>
        <v>126</v>
      </c>
      <c r="Q127" s="103">
        <f t="shared" si="115"/>
        <v>126</v>
      </c>
      <c r="R127" s="103">
        <f t="shared" si="115"/>
        <v>126</v>
      </c>
      <c r="S127" s="103">
        <f t="shared" si="115"/>
        <v>126</v>
      </c>
      <c r="T127" s="103">
        <f t="shared" si="115"/>
        <v>126</v>
      </c>
    </row>
    <row r="128" spans="1:20" ht="15.75" x14ac:dyDescent="0.3">
      <c r="A128" s="104" t="s">
        <v>807</v>
      </c>
      <c r="B128" s="103">
        <v>128</v>
      </c>
      <c r="C128" s="104"/>
      <c r="D128" s="103">
        <f>IFERROR(VLOOKUP(B128,'Начисление очков_'!$L$4:$M$69,2,FALSE),0)</f>
        <v>0</v>
      </c>
      <c r="F128" s="254">
        <f t="shared" ref="F128" si="129">E128+E129</f>
        <v>0</v>
      </c>
      <c r="H128" s="105" t="e">
        <f>MATCH(A128,'Парный рейтинг'!D$10:D$1002,0)</f>
        <v>#N/A</v>
      </c>
      <c r="I128" s="103">
        <f t="shared" si="68"/>
        <v>127</v>
      </c>
      <c r="J128" s="105" t="str">
        <f>TRIM(A128)</f>
        <v/>
      </c>
      <c r="K128" s="106" t="e">
        <f>MID(A128&amp;" "&amp;A128, FIND(" ",A128)+1,LEN(A128))</f>
        <v>#VALUE!</v>
      </c>
      <c r="P128" s="103">
        <f t="shared" si="115"/>
        <v>127</v>
      </c>
      <c r="Q128" s="103">
        <f t="shared" si="115"/>
        <v>127</v>
      </c>
      <c r="R128" s="103">
        <f t="shared" si="115"/>
        <v>127</v>
      </c>
      <c r="S128" s="103">
        <f t="shared" si="115"/>
        <v>127</v>
      </c>
      <c r="T128" s="103">
        <f t="shared" si="115"/>
        <v>127</v>
      </c>
    </row>
    <row r="129" spans="1:20" ht="15.75" x14ac:dyDescent="0.3">
      <c r="A129" s="104" t="s">
        <v>807</v>
      </c>
      <c r="B129" s="103">
        <v>128</v>
      </c>
      <c r="C129" s="104"/>
      <c r="D129" s="103">
        <f>IFERROR(VLOOKUP(B129,'Начисление очков_'!$L$4:$M$69,2,FALSE),0)</f>
        <v>0</v>
      </c>
      <c r="F129" s="254">
        <f t="shared" ref="F129" si="130">F128</f>
        <v>0</v>
      </c>
      <c r="H129" s="105" t="e">
        <f>MATCH(A129,'Парный рейтинг'!D$10:D$1002,0)</f>
        <v>#N/A</v>
      </c>
      <c r="I129" s="103">
        <f t="shared" si="68"/>
        <v>128</v>
      </c>
      <c r="J129" s="105" t="str">
        <f>TRIM(A129)</f>
        <v/>
      </c>
      <c r="K129" s="106" t="e">
        <f>MID(A129&amp;" "&amp;A129, FIND(" ",A129)+1,LEN(A129))</f>
        <v>#VALUE!</v>
      </c>
      <c r="P129" s="103">
        <f t="shared" si="115"/>
        <v>128</v>
      </c>
      <c r="Q129" s="103">
        <f t="shared" si="115"/>
        <v>128</v>
      </c>
      <c r="R129" s="103">
        <f t="shared" si="115"/>
        <v>128</v>
      </c>
      <c r="S129" s="103">
        <f t="shared" si="115"/>
        <v>128</v>
      </c>
      <c r="T129" s="103">
        <f t="shared" si="115"/>
        <v>128</v>
      </c>
    </row>
    <row r="130" spans="1:20" ht="15.75" x14ac:dyDescent="0.3">
      <c r="A130" s="104"/>
      <c r="C130" s="104"/>
      <c r="H130" s="105" t="e">
        <f>MATCH(A130,'Парный рейтинг'!D$10:D$1002,0)</f>
        <v>#N/A</v>
      </c>
      <c r="K130" s="106" t="e">
        <f>MID(A130&amp;" "&amp;A130, FIND(" ",A130)+1,LEN(A130))</f>
        <v>#VALUE!</v>
      </c>
    </row>
    <row r="131" spans="1:20" ht="15.75" x14ac:dyDescent="0.3">
      <c r="A131" s="104"/>
      <c r="C131" s="104"/>
      <c r="H131" s="105" t="e">
        <f>MATCH(A131,'Парный рейтинг'!D$10:D$1002,0)</f>
        <v>#N/A</v>
      </c>
      <c r="K131" s="106" t="e">
        <f t="shared" ref="K131:K142" si="131">MID(A131&amp;" "&amp;A131, FIND(" ",A131)+1,LEN(A131))</f>
        <v>#VALUE!</v>
      </c>
    </row>
    <row r="132" spans="1:20" ht="15.75" x14ac:dyDescent="0.3">
      <c r="A132" s="104"/>
      <c r="C132" s="104"/>
      <c r="H132" s="105" t="e">
        <f>MATCH(A132,'Парный рейтинг'!D$10:D$1002,0)</f>
        <v>#N/A</v>
      </c>
      <c r="K132" s="106" t="e">
        <f t="shared" si="131"/>
        <v>#VALUE!</v>
      </c>
    </row>
    <row r="133" spans="1:20" ht="15.75" x14ac:dyDescent="0.3">
      <c r="A133" s="104"/>
      <c r="C133" s="104"/>
      <c r="H133" s="105" t="e">
        <f>MATCH(A133,'Парный рейтинг'!D$10:D$1002,0)</f>
        <v>#N/A</v>
      </c>
      <c r="K133" s="106" t="e">
        <f t="shared" si="131"/>
        <v>#VALUE!</v>
      </c>
    </row>
    <row r="134" spans="1:20" ht="15.75" x14ac:dyDescent="0.3">
      <c r="A134" s="104"/>
      <c r="C134" s="104"/>
      <c r="H134" s="105" t="e">
        <f>MATCH(A134,'Парный рейтинг'!D$10:D$1002,0)</f>
        <v>#N/A</v>
      </c>
      <c r="K134" s="106" t="e">
        <f t="shared" si="131"/>
        <v>#VALUE!</v>
      </c>
    </row>
    <row r="135" spans="1:20" ht="15.75" x14ac:dyDescent="0.3">
      <c r="A135" s="104"/>
      <c r="C135" s="104"/>
      <c r="H135" s="105" t="e">
        <f>MATCH(A135,'Парный рейтинг'!D$10:D$1002,0)</f>
        <v>#N/A</v>
      </c>
      <c r="K135" s="106" t="e">
        <f t="shared" si="131"/>
        <v>#VALUE!</v>
      </c>
    </row>
    <row r="136" spans="1:20" ht="15.75" x14ac:dyDescent="0.3">
      <c r="A136" s="104"/>
      <c r="C136" s="104"/>
      <c r="H136" s="105" t="e">
        <f>MATCH(A136,'Парный рейтинг'!D$10:D$1002,0)</f>
        <v>#N/A</v>
      </c>
      <c r="K136" s="106" t="e">
        <f t="shared" si="131"/>
        <v>#VALUE!</v>
      </c>
    </row>
    <row r="137" spans="1:20" ht="15.75" x14ac:dyDescent="0.3">
      <c r="A137" s="104"/>
      <c r="C137" s="104"/>
      <c r="H137" s="105" t="e">
        <f>MATCH(A137,'Парный рейтинг'!D$10:D$1002,0)</f>
        <v>#N/A</v>
      </c>
      <c r="K137" s="106" t="e">
        <f t="shared" si="131"/>
        <v>#VALUE!</v>
      </c>
    </row>
    <row r="138" spans="1:20" ht="15.75" x14ac:dyDescent="0.3">
      <c r="A138" s="104"/>
      <c r="C138" s="104"/>
      <c r="H138" s="105" t="e">
        <f>MATCH(A138,'Парный рейтинг'!D$10:D$1002,0)</f>
        <v>#N/A</v>
      </c>
      <c r="K138" s="106" t="e">
        <f t="shared" si="131"/>
        <v>#VALUE!</v>
      </c>
    </row>
    <row r="139" spans="1:20" ht="15.75" x14ac:dyDescent="0.3">
      <c r="A139" s="104"/>
      <c r="C139" s="104"/>
      <c r="H139" s="105" t="e">
        <f>MATCH(A139,'Парный рейтинг'!D$10:D$1002,0)</f>
        <v>#N/A</v>
      </c>
      <c r="K139" s="106" t="e">
        <f t="shared" si="131"/>
        <v>#VALUE!</v>
      </c>
    </row>
    <row r="140" spans="1:20" ht="15.75" x14ac:dyDescent="0.3">
      <c r="A140" s="104"/>
      <c r="C140" s="104"/>
      <c r="H140" s="105" t="e">
        <f>MATCH(A140,'Парный рейтинг'!D$10:D$1002,0)</f>
        <v>#N/A</v>
      </c>
      <c r="K140" s="106" t="e">
        <f t="shared" si="131"/>
        <v>#VALUE!</v>
      </c>
    </row>
    <row r="141" spans="1:20" ht="15.75" x14ac:dyDescent="0.3">
      <c r="A141" s="104"/>
      <c r="C141" s="104"/>
      <c r="H141" s="105" t="e">
        <f>MATCH(A141,'Парный рейтинг'!D$10:D$1002,0)</f>
        <v>#N/A</v>
      </c>
      <c r="K141" s="106" t="e">
        <f t="shared" si="131"/>
        <v>#VALUE!</v>
      </c>
    </row>
    <row r="142" spans="1:20" ht="15.75" x14ac:dyDescent="0.3">
      <c r="A142" s="104"/>
      <c r="C142" s="104"/>
      <c r="H142" s="105" t="e">
        <f>MATCH(A142,'Парный рейтинг'!D$10:D$1002,0)</f>
        <v>#N/A</v>
      </c>
      <c r="K142" s="106" t="e">
        <f t="shared" si="131"/>
        <v>#VALUE!</v>
      </c>
    </row>
    <row r="143" spans="1:20" ht="15.75" x14ac:dyDescent="0.3">
      <c r="A143" s="104"/>
      <c r="C143" s="104"/>
      <c r="H143" s="105" t="e">
        <f>MATCH(A143,'Парный рейтинг'!D$10:D$1002,0)</f>
        <v>#N/A</v>
      </c>
      <c r="K143" s="106" t="e">
        <f>MID(#REF!&amp;" "&amp;#REF!, FIND(" ",#REF!)+1,LEN(#REF!))</f>
        <v>#REF!</v>
      </c>
    </row>
  </sheetData>
  <conditionalFormatting sqref="H2:H143">
    <cfRule type="cellIs" dxfId="297" priority="1" operator="greaterThan">
      <formula>375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9F851B-676E-4B24-8AA1-1D9CD632E9EC}">
  <sheetPr>
    <pageSetUpPr fitToPage="1"/>
  </sheetPr>
  <dimension ref="B1:AO167"/>
  <sheetViews>
    <sheetView workbookViewId="0">
      <selection activeCell="AW1" sqref="AW1"/>
    </sheetView>
  </sheetViews>
  <sheetFormatPr defaultColWidth="9.140625" defaultRowHeight="15" x14ac:dyDescent="0.25"/>
  <cols>
    <col min="1" max="1" width="9.140625" style="108"/>
    <col min="2" max="2" width="9.7109375" style="108" customWidth="1"/>
    <col min="3" max="3" width="15.7109375" style="109" customWidth="1"/>
    <col min="4" max="4" width="6.7109375" style="110" customWidth="1"/>
    <col min="5" max="5" width="6.7109375" style="108" hidden="1" customWidth="1"/>
    <col min="6" max="6" width="7.140625" style="108" customWidth="1"/>
    <col min="7" max="7" width="9.7109375" style="108" customWidth="1"/>
    <col min="8" max="8" width="15.7109375" style="109" customWidth="1"/>
    <col min="9" max="9" width="6.7109375" style="110" customWidth="1"/>
    <col min="10" max="10" width="6.7109375" style="108" hidden="1" customWidth="1"/>
    <col min="11" max="11" width="7.140625" style="108" customWidth="1"/>
    <col min="12" max="12" width="9.7109375" style="108" customWidth="1"/>
    <col min="13" max="13" width="15.7109375" style="109" customWidth="1"/>
    <col min="14" max="14" width="6.7109375" style="110" customWidth="1"/>
    <col min="15" max="15" width="6.7109375" style="108" hidden="1" customWidth="1"/>
    <col min="16" max="16" width="7.140625" style="108" customWidth="1"/>
    <col min="17" max="17" width="9.7109375" style="108" customWidth="1"/>
    <col min="18" max="18" width="15.7109375" style="109" customWidth="1"/>
    <col min="19" max="19" width="6.7109375" style="110" customWidth="1"/>
    <col min="20" max="20" width="6.7109375" style="108" hidden="1" customWidth="1"/>
    <col min="21" max="21" width="6.7109375" style="108" customWidth="1"/>
    <col min="22" max="22" width="9.7109375" style="108" customWidth="1"/>
    <col min="23" max="23" width="15.7109375" style="109" customWidth="1"/>
    <col min="24" max="24" width="6.7109375" style="110" customWidth="1"/>
    <col min="25" max="25" width="6.7109375" style="108" hidden="1" customWidth="1"/>
    <col min="26" max="26" width="7.140625" style="108" customWidth="1"/>
    <col min="27" max="27" width="9.7109375" style="108" customWidth="1"/>
    <col min="28" max="28" width="15.7109375" style="109" customWidth="1"/>
    <col min="29" max="29" width="6.7109375" style="112" customWidth="1"/>
    <col min="30" max="30" width="6.7109375" style="108" hidden="1" customWidth="1"/>
    <col min="31" max="31" width="7.140625" style="108" customWidth="1"/>
    <col min="32" max="32" width="9.7109375" style="108" customWidth="1"/>
    <col min="33" max="33" width="15.7109375" style="109" customWidth="1"/>
    <col min="34" max="34" width="6.7109375" style="112" customWidth="1"/>
    <col min="35" max="35" width="6.7109375" style="108" hidden="1" customWidth="1"/>
    <col min="36" max="36" width="7.140625" style="108" customWidth="1"/>
    <col min="37" max="16384" width="9.140625" style="108"/>
  </cols>
  <sheetData>
    <row r="1" spans="2:41" x14ac:dyDescent="0.25">
      <c r="V1" s="111"/>
      <c r="AA1" s="111"/>
      <c r="AF1" s="111"/>
    </row>
    <row r="2" spans="2:41" ht="30.75" customHeight="1" x14ac:dyDescent="0.25">
      <c r="B2" s="113" t="s">
        <v>835</v>
      </c>
      <c r="C2" s="113"/>
      <c r="D2" s="114"/>
      <c r="G2" s="115" t="s">
        <v>836</v>
      </c>
      <c r="H2" s="115"/>
      <c r="I2" s="116"/>
      <c r="L2" s="117" t="s">
        <v>837</v>
      </c>
      <c r="M2" s="117"/>
      <c r="N2" s="118"/>
      <c r="Q2" s="119" t="s">
        <v>838</v>
      </c>
      <c r="R2" s="120"/>
      <c r="S2" s="121"/>
      <c r="V2" s="122" t="s">
        <v>839</v>
      </c>
      <c r="W2" s="123"/>
      <c r="X2" s="124"/>
      <c r="AA2" s="125" t="s">
        <v>840</v>
      </c>
      <c r="AB2" s="126"/>
      <c r="AC2" s="127"/>
      <c r="AF2" s="128" t="s">
        <v>841</v>
      </c>
      <c r="AG2" s="129"/>
      <c r="AH2" s="130"/>
      <c r="AK2" s="131" t="s">
        <v>842</v>
      </c>
      <c r="AL2" s="132"/>
      <c r="AM2" s="132"/>
      <c r="AN2" s="132"/>
      <c r="AO2" s="133"/>
    </row>
    <row r="3" spans="2:41" s="135" customFormat="1" ht="20.25" customHeight="1" x14ac:dyDescent="0.25">
      <c r="B3" s="134" t="s">
        <v>843</v>
      </c>
      <c r="C3" s="134" t="s">
        <v>844</v>
      </c>
      <c r="D3" s="134" t="s">
        <v>845</v>
      </c>
      <c r="E3" s="134" t="s">
        <v>846</v>
      </c>
      <c r="G3" s="134" t="s">
        <v>843</v>
      </c>
      <c r="H3" s="134" t="s">
        <v>844</v>
      </c>
      <c r="I3" s="134" t="s">
        <v>845</v>
      </c>
      <c r="J3" s="134" t="s">
        <v>846</v>
      </c>
      <c r="L3" s="134" t="s">
        <v>843</v>
      </c>
      <c r="M3" s="134" t="s">
        <v>844</v>
      </c>
      <c r="N3" s="134" t="s">
        <v>845</v>
      </c>
      <c r="O3" s="134" t="s">
        <v>846</v>
      </c>
      <c r="Q3" s="134" t="s">
        <v>843</v>
      </c>
      <c r="R3" s="134" t="s">
        <v>844</v>
      </c>
      <c r="S3" s="134" t="s">
        <v>845</v>
      </c>
      <c r="T3" s="134" t="s">
        <v>846</v>
      </c>
      <c r="V3" s="134" t="s">
        <v>843</v>
      </c>
      <c r="W3" s="134" t="s">
        <v>844</v>
      </c>
      <c r="X3" s="134" t="s">
        <v>845</v>
      </c>
      <c r="Y3" s="134" t="s">
        <v>846</v>
      </c>
      <c r="AA3" s="134" t="s">
        <v>843</v>
      </c>
      <c r="AB3" s="134" t="s">
        <v>844</v>
      </c>
      <c r="AC3" s="136" t="s">
        <v>845</v>
      </c>
      <c r="AD3" s="134" t="s">
        <v>846</v>
      </c>
      <c r="AF3" s="134" t="s">
        <v>843</v>
      </c>
      <c r="AG3" s="134" t="s">
        <v>844</v>
      </c>
      <c r="AH3" s="136" t="s">
        <v>845</v>
      </c>
      <c r="AI3" s="134" t="s">
        <v>846</v>
      </c>
      <c r="AK3" s="137" t="s">
        <v>844</v>
      </c>
      <c r="AL3" s="138" t="s">
        <v>847</v>
      </c>
      <c r="AM3" s="139"/>
      <c r="AN3" s="139"/>
      <c r="AO3" s="140"/>
    </row>
    <row r="4" spans="2:41" x14ac:dyDescent="0.25">
      <c r="B4" s="141">
        <v>1</v>
      </c>
      <c r="C4" s="142">
        <v>1000</v>
      </c>
      <c r="D4" s="143"/>
      <c r="E4" s="144"/>
      <c r="G4" s="145">
        <v>1</v>
      </c>
      <c r="H4" s="142">
        <v>600</v>
      </c>
      <c r="I4" s="143"/>
      <c r="J4" s="144"/>
      <c r="L4" s="141">
        <v>1</v>
      </c>
      <c r="M4" s="146">
        <v>360</v>
      </c>
      <c r="N4" s="143"/>
      <c r="O4" s="144"/>
      <c r="Q4" s="141">
        <v>1</v>
      </c>
      <c r="R4" s="146">
        <v>215</v>
      </c>
      <c r="S4" s="143"/>
      <c r="T4" s="144"/>
      <c r="V4" s="141">
        <v>1</v>
      </c>
      <c r="W4" s="146">
        <v>130</v>
      </c>
      <c r="X4" s="143"/>
      <c r="Y4" s="144"/>
      <c r="AA4" s="141">
        <v>1</v>
      </c>
      <c r="AB4" s="146">
        <v>35</v>
      </c>
      <c r="AC4" s="147"/>
      <c r="AD4" s="144"/>
      <c r="AF4" s="141">
        <v>1</v>
      </c>
      <c r="AG4" s="146">
        <v>20</v>
      </c>
      <c r="AH4" s="147"/>
      <c r="AI4" s="144"/>
      <c r="AK4" s="148">
        <v>100</v>
      </c>
      <c r="AL4" s="149" t="s">
        <v>848</v>
      </c>
      <c r="AM4" s="150"/>
      <c r="AN4" s="150"/>
      <c r="AO4" s="151"/>
    </row>
    <row r="5" spans="2:41" x14ac:dyDescent="0.25">
      <c r="B5" s="152">
        <v>2</v>
      </c>
      <c r="C5" s="142">
        <v>600</v>
      </c>
      <c r="D5" s="153">
        <f t="shared" ref="D5:D36" si="0">IF(C5=0,0,IF(C4=0,0,C5/C4))</f>
        <v>0.6</v>
      </c>
      <c r="E5" s="154"/>
      <c r="G5" s="152">
        <v>2</v>
      </c>
      <c r="H5" s="142">
        <f>H4*0.6</f>
        <v>360</v>
      </c>
      <c r="I5" s="153">
        <f t="shared" ref="I5:I68" si="1">IF(H5=0,0,IF(H4=0,0,H5/H4))</f>
        <v>0.6</v>
      </c>
      <c r="J5" s="154"/>
      <c r="L5" s="152">
        <v>2</v>
      </c>
      <c r="M5" s="146">
        <v>215</v>
      </c>
      <c r="N5" s="153">
        <f t="shared" ref="N5:N68" si="2">IF(M5=0,0,IF(M4=0,0,M5/M4))</f>
        <v>0.59722222222222221</v>
      </c>
      <c r="O5" s="154"/>
      <c r="Q5" s="152">
        <v>2</v>
      </c>
      <c r="R5" s="146">
        <v>130</v>
      </c>
      <c r="S5" s="153">
        <f t="shared" ref="S5:S68" si="3">IF(R5=0,0,IF(R4=0,0,R5/R4))</f>
        <v>0.60465116279069764</v>
      </c>
      <c r="T5" s="154"/>
      <c r="V5" s="152">
        <v>2</v>
      </c>
      <c r="W5" s="146">
        <v>90</v>
      </c>
      <c r="X5" s="153">
        <f t="shared" ref="X5:X68" si="4">IF(W5=0,0,IF(W4=0,0,W5/W4))</f>
        <v>0.69230769230769229</v>
      </c>
      <c r="Y5" s="154"/>
      <c r="AA5" s="152">
        <v>2</v>
      </c>
      <c r="AB5" s="146">
        <v>25</v>
      </c>
      <c r="AC5" s="155">
        <f t="shared" ref="AC5:AC68" si="5">IF(AB5=0,0,IF(AB4=0,0,AB5/AB4))</f>
        <v>0.7142857142857143</v>
      </c>
      <c r="AD5" s="154"/>
      <c r="AF5" s="152">
        <v>2</v>
      </c>
      <c r="AG5" s="146">
        <f>AG4*0.8</f>
        <v>16</v>
      </c>
      <c r="AH5" s="155">
        <f t="shared" ref="AH5:AH68" si="6">IF(AG5=0,0,IF(AG4=0,0,AG5/AG4))</f>
        <v>0.8</v>
      </c>
      <c r="AI5" s="154"/>
      <c r="AK5" s="148">
        <v>200</v>
      </c>
      <c r="AL5" s="149" t="s">
        <v>849</v>
      </c>
      <c r="AM5" s="150"/>
      <c r="AN5" s="150"/>
      <c r="AO5" s="151"/>
    </row>
    <row r="6" spans="2:41" x14ac:dyDescent="0.25">
      <c r="B6" s="152">
        <v>3</v>
      </c>
      <c r="C6" s="142">
        <v>420</v>
      </c>
      <c r="D6" s="156">
        <f t="shared" si="0"/>
        <v>0.7</v>
      </c>
      <c r="E6" s="157">
        <f>C6/C4</f>
        <v>0.42</v>
      </c>
      <c r="G6" s="152">
        <v>3</v>
      </c>
      <c r="H6" s="142">
        <v>250</v>
      </c>
      <c r="I6" s="156">
        <f t="shared" si="1"/>
        <v>0.69444444444444442</v>
      </c>
      <c r="J6" s="157"/>
      <c r="L6" s="152">
        <v>3</v>
      </c>
      <c r="M6" s="146">
        <v>150</v>
      </c>
      <c r="N6" s="156">
        <f t="shared" si="2"/>
        <v>0.69767441860465118</v>
      </c>
      <c r="O6" s="157"/>
      <c r="Q6" s="152">
        <v>3</v>
      </c>
      <c r="R6" s="146">
        <v>90</v>
      </c>
      <c r="S6" s="156">
        <f t="shared" si="3"/>
        <v>0.69230769230769229</v>
      </c>
      <c r="T6" s="157"/>
      <c r="V6" s="152">
        <v>3</v>
      </c>
      <c r="W6" s="146">
        <v>77</v>
      </c>
      <c r="X6" s="156">
        <f t="shared" si="4"/>
        <v>0.85555555555555551</v>
      </c>
      <c r="Y6" s="157"/>
      <c r="AA6" s="152">
        <v>3</v>
      </c>
      <c r="AB6" s="146">
        <v>21</v>
      </c>
      <c r="AC6" s="155">
        <f t="shared" si="5"/>
        <v>0.84</v>
      </c>
      <c r="AD6" s="157"/>
      <c r="AF6" s="152">
        <v>3</v>
      </c>
      <c r="AG6" s="146">
        <v>13</v>
      </c>
      <c r="AH6" s="155">
        <f t="shared" si="6"/>
        <v>0.8125</v>
      </c>
      <c r="AI6" s="157"/>
      <c r="AK6" s="148">
        <v>250</v>
      </c>
      <c r="AL6" s="149" t="s">
        <v>850</v>
      </c>
      <c r="AM6" s="150"/>
      <c r="AN6" s="150"/>
      <c r="AO6" s="151"/>
    </row>
    <row r="7" spans="2:41" x14ac:dyDescent="0.25">
      <c r="B7" s="152">
        <v>4</v>
      </c>
      <c r="C7" s="142">
        <v>360</v>
      </c>
      <c r="D7" s="153">
        <f t="shared" si="0"/>
        <v>0.8571428571428571</v>
      </c>
      <c r="E7" s="158">
        <f>IF(C5=0,0,IF(C7=0,0,C7/C5))</f>
        <v>0.6</v>
      </c>
      <c r="G7" s="152">
        <v>4</v>
      </c>
      <c r="H7" s="142">
        <v>215</v>
      </c>
      <c r="I7" s="153">
        <f t="shared" si="1"/>
        <v>0.86</v>
      </c>
      <c r="J7" s="158">
        <f>IF(H5=0,0,IF(H7=0,0,H7/H5))</f>
        <v>0.59722222222222221</v>
      </c>
      <c r="L7" s="152">
        <v>4</v>
      </c>
      <c r="M7" s="146">
        <v>130</v>
      </c>
      <c r="N7" s="153">
        <f t="shared" si="2"/>
        <v>0.8666666666666667</v>
      </c>
      <c r="O7" s="158">
        <f>IF(M5=0,0,IF(M7=0,0,M7/M5))</f>
        <v>0.60465116279069764</v>
      </c>
      <c r="Q7" s="152">
        <v>4</v>
      </c>
      <c r="R7" s="146">
        <v>77</v>
      </c>
      <c r="S7" s="153">
        <f t="shared" si="3"/>
        <v>0.85555555555555551</v>
      </c>
      <c r="T7" s="158">
        <f>IF(R5=0,0,IF(R7=0,0,R7/R5))</f>
        <v>0.59230769230769231</v>
      </c>
      <c r="V7" s="152">
        <v>4</v>
      </c>
      <c r="W7" s="146">
        <v>55</v>
      </c>
      <c r="X7" s="153">
        <f t="shared" si="4"/>
        <v>0.7142857142857143</v>
      </c>
      <c r="Y7" s="158">
        <f>IF(W5=0,0,IF(W7=0,0,W7/W5))</f>
        <v>0.61111111111111116</v>
      </c>
      <c r="AA7" s="152">
        <v>4</v>
      </c>
      <c r="AB7" s="146">
        <v>15</v>
      </c>
      <c r="AC7" s="155">
        <f t="shared" si="5"/>
        <v>0.7142857142857143</v>
      </c>
      <c r="AD7" s="158">
        <f>IF(AB5=0,0,IF(AB7=0,0,AB7/AB5))</f>
        <v>0.6</v>
      </c>
      <c r="AF7" s="152">
        <v>4</v>
      </c>
      <c r="AG7" s="146">
        <v>11</v>
      </c>
      <c r="AH7" s="155">
        <f t="shared" si="6"/>
        <v>0.84615384615384615</v>
      </c>
      <c r="AI7" s="158"/>
    </row>
    <row r="8" spans="2:41" x14ac:dyDescent="0.25">
      <c r="B8" s="152">
        <v>5</v>
      </c>
      <c r="C8" s="142">
        <v>250</v>
      </c>
      <c r="D8" s="156">
        <f t="shared" si="0"/>
        <v>0.69444444444444442</v>
      </c>
      <c r="E8" s="159"/>
      <c r="G8" s="152">
        <v>5</v>
      </c>
      <c r="H8" s="142">
        <v>150</v>
      </c>
      <c r="I8" s="156">
        <f t="shared" si="1"/>
        <v>0.69767441860465118</v>
      </c>
      <c r="J8" s="159"/>
      <c r="L8" s="152">
        <v>5</v>
      </c>
      <c r="M8" s="146">
        <v>90</v>
      </c>
      <c r="N8" s="156">
        <f t="shared" si="2"/>
        <v>0.69230769230769229</v>
      </c>
      <c r="O8" s="159"/>
      <c r="Q8" s="152">
        <v>5</v>
      </c>
      <c r="R8" s="146">
        <v>55</v>
      </c>
      <c r="S8" s="156">
        <f t="shared" si="3"/>
        <v>0.7142857142857143</v>
      </c>
      <c r="T8" s="159"/>
      <c r="V8" s="152">
        <v>5</v>
      </c>
      <c r="W8" s="146">
        <v>45</v>
      </c>
      <c r="X8" s="156">
        <f t="shared" si="4"/>
        <v>0.81818181818181823</v>
      </c>
      <c r="Y8" s="159"/>
      <c r="AA8" s="152">
        <v>5</v>
      </c>
      <c r="AB8" s="146">
        <v>12</v>
      </c>
      <c r="AC8" s="155">
        <f t="shared" si="5"/>
        <v>0.8</v>
      </c>
      <c r="AD8" s="159"/>
      <c r="AF8" s="152">
        <v>5</v>
      </c>
      <c r="AG8" s="146">
        <v>9</v>
      </c>
      <c r="AH8" s="155">
        <f t="shared" si="6"/>
        <v>0.81818181818181823</v>
      </c>
      <c r="AI8" s="159"/>
    </row>
    <row r="9" spans="2:41" x14ac:dyDescent="0.25">
      <c r="B9" s="152">
        <v>6</v>
      </c>
      <c r="C9" s="142">
        <v>215</v>
      </c>
      <c r="D9" s="156">
        <f t="shared" si="0"/>
        <v>0.86</v>
      </c>
      <c r="E9" s="157">
        <f>IF(C7=0,0,IF(C9=0,0,C9/C7))</f>
        <v>0.59722222222222221</v>
      </c>
      <c r="G9" s="152">
        <v>6</v>
      </c>
      <c r="H9" s="142">
        <v>130</v>
      </c>
      <c r="I9" s="156">
        <f t="shared" si="1"/>
        <v>0.8666666666666667</v>
      </c>
      <c r="J9" s="157">
        <f>IF(H7=0,0,IF(H9=0,0,H9/H7))</f>
        <v>0.60465116279069764</v>
      </c>
      <c r="L9" s="152">
        <v>6</v>
      </c>
      <c r="M9" s="146">
        <f>M7*0.6</f>
        <v>78</v>
      </c>
      <c r="N9" s="156">
        <f t="shared" si="2"/>
        <v>0.8666666666666667</v>
      </c>
      <c r="O9" s="157">
        <f>IF(M7=0,0,IF(M9=0,0,M9/M7))</f>
        <v>0.6</v>
      </c>
      <c r="Q9" s="152">
        <v>6</v>
      </c>
      <c r="R9" s="146">
        <v>45</v>
      </c>
      <c r="S9" s="156">
        <f t="shared" si="3"/>
        <v>0.81818181818181823</v>
      </c>
      <c r="T9" s="157">
        <f>IF(R7=0,0,IF(R9=0,0,R9/R7))</f>
        <v>0.58441558441558439</v>
      </c>
      <c r="V9" s="152">
        <v>6</v>
      </c>
      <c r="W9" s="146">
        <v>40</v>
      </c>
      <c r="X9" s="156">
        <f t="shared" si="4"/>
        <v>0.88888888888888884</v>
      </c>
      <c r="Y9" s="157">
        <f>IF(W7=0,0,IF(W9=0,0,W9/W7))</f>
        <v>0.72727272727272729</v>
      </c>
      <c r="AA9" s="152">
        <v>6</v>
      </c>
      <c r="AB9" s="146">
        <v>11</v>
      </c>
      <c r="AC9" s="155">
        <f t="shared" si="5"/>
        <v>0.91666666666666663</v>
      </c>
      <c r="AD9" s="157">
        <f>IF(AB7=0,0,IF(AB9=0,0,AB9/AB7))</f>
        <v>0.73333333333333328</v>
      </c>
      <c r="AF9" s="152">
        <v>6</v>
      </c>
      <c r="AG9" s="146">
        <v>8</v>
      </c>
      <c r="AH9" s="155">
        <f t="shared" si="6"/>
        <v>0.88888888888888884</v>
      </c>
      <c r="AI9" s="157"/>
    </row>
    <row r="10" spans="2:41" x14ac:dyDescent="0.25">
      <c r="B10" s="152">
        <v>7</v>
      </c>
      <c r="C10" s="142">
        <v>200</v>
      </c>
      <c r="D10" s="153">
        <f t="shared" si="0"/>
        <v>0.93023255813953487</v>
      </c>
      <c r="E10" s="144"/>
      <c r="G10" s="152">
        <v>7</v>
      </c>
      <c r="H10" s="142">
        <v>110</v>
      </c>
      <c r="I10" s="153">
        <f t="shared" si="1"/>
        <v>0.84615384615384615</v>
      </c>
      <c r="J10" s="144"/>
      <c r="L10" s="152">
        <v>7</v>
      </c>
      <c r="M10" s="146">
        <f>M7*0.5</f>
        <v>65</v>
      </c>
      <c r="N10" s="153">
        <f t="shared" si="2"/>
        <v>0.83333333333333337</v>
      </c>
      <c r="O10" s="144"/>
      <c r="Q10" s="152">
        <v>7</v>
      </c>
      <c r="R10" s="146">
        <v>40</v>
      </c>
      <c r="S10" s="153">
        <f t="shared" si="3"/>
        <v>0.88888888888888884</v>
      </c>
      <c r="T10" s="144"/>
      <c r="V10" s="152">
        <v>7</v>
      </c>
      <c r="W10" s="146">
        <v>35</v>
      </c>
      <c r="X10" s="153">
        <f t="shared" si="4"/>
        <v>0.875</v>
      </c>
      <c r="Y10" s="144"/>
      <c r="AA10" s="152">
        <v>7</v>
      </c>
      <c r="AB10" s="146">
        <v>10</v>
      </c>
      <c r="AC10" s="155">
        <f t="shared" si="5"/>
        <v>0.90909090909090906</v>
      </c>
      <c r="AD10" s="144"/>
      <c r="AF10" s="152">
        <v>7</v>
      </c>
      <c r="AG10" s="146">
        <v>7</v>
      </c>
      <c r="AH10" s="155">
        <f t="shared" si="6"/>
        <v>0.875</v>
      </c>
      <c r="AI10" s="144"/>
    </row>
    <row r="11" spans="2:41" x14ac:dyDescent="0.25">
      <c r="B11" s="152">
        <v>8</v>
      </c>
      <c r="C11" s="142">
        <v>180</v>
      </c>
      <c r="D11" s="153">
        <f t="shared" si="0"/>
        <v>0.9</v>
      </c>
      <c r="E11" s="158">
        <f>IF(C7=0,0,IF(C11=0,0,C11/C7))</f>
        <v>0.5</v>
      </c>
      <c r="G11" s="152">
        <v>8</v>
      </c>
      <c r="H11" s="142">
        <f>H10</f>
        <v>110</v>
      </c>
      <c r="I11" s="153">
        <f t="shared" si="1"/>
        <v>1</v>
      </c>
      <c r="J11" s="158">
        <f>IF(H7=0,0,IF(H11=0,0,H11/H7))</f>
        <v>0.51162790697674421</v>
      </c>
      <c r="L11" s="152">
        <v>8</v>
      </c>
      <c r="M11" s="146">
        <f>M10</f>
        <v>65</v>
      </c>
      <c r="N11" s="153">
        <f t="shared" si="2"/>
        <v>1</v>
      </c>
      <c r="O11" s="158">
        <f>IF(M7=0,0,IF(M11=0,0,M11/M7))</f>
        <v>0.5</v>
      </c>
      <c r="Q11" s="152">
        <v>8</v>
      </c>
      <c r="R11" s="146">
        <v>38</v>
      </c>
      <c r="S11" s="153">
        <f t="shared" si="3"/>
        <v>0.95</v>
      </c>
      <c r="T11" s="158">
        <f>IF(R7=0,0,IF(R11=0,0,R11/R7))</f>
        <v>0.4935064935064935</v>
      </c>
      <c r="V11" s="152">
        <v>8</v>
      </c>
      <c r="W11" s="146">
        <v>30</v>
      </c>
      <c r="X11" s="153">
        <f t="shared" si="4"/>
        <v>0.8571428571428571</v>
      </c>
      <c r="Y11" s="158">
        <f>IF(W7=0,0,IF(W11=0,0,W11/W7))</f>
        <v>0.54545454545454541</v>
      </c>
      <c r="AA11" s="152">
        <v>8</v>
      </c>
      <c r="AB11" s="146">
        <v>10</v>
      </c>
      <c r="AC11" s="155">
        <f t="shared" si="5"/>
        <v>1</v>
      </c>
      <c r="AD11" s="158">
        <f>IF(AB7=0,0,IF(AB11=0,0,AB11/AB7))</f>
        <v>0.66666666666666663</v>
      </c>
      <c r="AF11" s="152">
        <v>8</v>
      </c>
      <c r="AG11" s="146">
        <v>7</v>
      </c>
      <c r="AH11" s="155">
        <f t="shared" si="6"/>
        <v>1</v>
      </c>
      <c r="AI11" s="158"/>
    </row>
    <row r="12" spans="2:41" x14ac:dyDescent="0.25">
      <c r="B12" s="152">
        <v>9</v>
      </c>
      <c r="C12" s="142">
        <v>145</v>
      </c>
      <c r="D12" s="156">
        <f t="shared" si="0"/>
        <v>0.80555555555555558</v>
      </c>
      <c r="E12" s="159"/>
      <c r="G12" s="152">
        <v>9</v>
      </c>
      <c r="H12" s="142">
        <v>90</v>
      </c>
      <c r="I12" s="156">
        <f t="shared" si="1"/>
        <v>0.81818181818181823</v>
      </c>
      <c r="J12" s="159"/>
      <c r="L12" s="152">
        <v>9</v>
      </c>
      <c r="M12" s="146">
        <v>50</v>
      </c>
      <c r="N12" s="156">
        <f t="shared" si="2"/>
        <v>0.76923076923076927</v>
      </c>
      <c r="O12" s="159"/>
      <c r="Q12" s="152">
        <v>9</v>
      </c>
      <c r="R12" s="146">
        <v>30</v>
      </c>
      <c r="S12" s="156">
        <f t="shared" si="3"/>
        <v>0.78947368421052633</v>
      </c>
      <c r="T12" s="159"/>
      <c r="V12" s="152">
        <v>9</v>
      </c>
      <c r="W12" s="146">
        <v>28</v>
      </c>
      <c r="X12" s="156">
        <f t="shared" si="4"/>
        <v>0.93333333333333335</v>
      </c>
      <c r="Y12" s="159"/>
      <c r="AA12" s="152">
        <v>9</v>
      </c>
      <c r="AB12" s="146">
        <v>10</v>
      </c>
      <c r="AC12" s="155">
        <f t="shared" si="5"/>
        <v>1</v>
      </c>
      <c r="AD12" s="159"/>
      <c r="AF12" s="152">
        <v>9</v>
      </c>
      <c r="AG12" s="146">
        <v>7</v>
      </c>
      <c r="AH12" s="155">
        <f t="shared" si="6"/>
        <v>1</v>
      </c>
      <c r="AI12" s="159"/>
    </row>
    <row r="13" spans="2:41" x14ac:dyDescent="0.25">
      <c r="B13" s="152">
        <v>10</v>
      </c>
      <c r="C13" s="142">
        <v>125</v>
      </c>
      <c r="D13" s="156">
        <f t="shared" si="0"/>
        <v>0.86206896551724133</v>
      </c>
      <c r="E13" s="160">
        <f>IF(C11=0,0,IF(C13=0,0,C13/C11))</f>
        <v>0.69444444444444442</v>
      </c>
      <c r="G13" s="152">
        <v>10</v>
      </c>
      <c r="H13" s="142">
        <v>75</v>
      </c>
      <c r="I13" s="156">
        <f t="shared" si="1"/>
        <v>0.83333333333333337</v>
      </c>
      <c r="J13" s="160">
        <f>IF(H11=0,0,IF(H13=0,0,H13/H11))</f>
        <v>0.68181818181818177</v>
      </c>
      <c r="L13" s="152">
        <v>10</v>
      </c>
      <c r="M13" s="146">
        <v>45</v>
      </c>
      <c r="N13" s="156">
        <f t="shared" si="2"/>
        <v>0.9</v>
      </c>
      <c r="O13" s="160">
        <f>IF(M11=0,0,IF(M13=0,0,M13/M11))</f>
        <v>0.69230769230769229</v>
      </c>
      <c r="Q13" s="152">
        <v>10</v>
      </c>
      <c r="R13" s="146">
        <v>27</v>
      </c>
      <c r="S13" s="156">
        <f t="shared" si="3"/>
        <v>0.9</v>
      </c>
      <c r="T13" s="160">
        <f>IF(R11=0,0,IF(R13=0,0,R13/R11))</f>
        <v>0.71052631578947367</v>
      </c>
      <c r="V13" s="152">
        <v>10</v>
      </c>
      <c r="W13" s="146">
        <v>25</v>
      </c>
      <c r="X13" s="156">
        <f t="shared" si="4"/>
        <v>0.8928571428571429</v>
      </c>
      <c r="Y13" s="160">
        <f>IF(W11=0,0,IF(W13=0,0,W13/W11))</f>
        <v>0.83333333333333337</v>
      </c>
      <c r="AA13" s="152">
        <v>10</v>
      </c>
      <c r="AB13" s="146">
        <v>9</v>
      </c>
      <c r="AC13" s="155">
        <f t="shared" si="5"/>
        <v>0.9</v>
      </c>
      <c r="AD13" s="160">
        <f>IF(AB11=0,0,IF(AB13=0,0,AB13/AB11))</f>
        <v>0.9</v>
      </c>
      <c r="AF13" s="152">
        <v>10</v>
      </c>
      <c r="AG13" s="146">
        <v>6</v>
      </c>
      <c r="AH13" s="155">
        <f t="shared" si="6"/>
        <v>0.8571428571428571</v>
      </c>
      <c r="AI13" s="160"/>
    </row>
    <row r="14" spans="2:41" x14ac:dyDescent="0.25">
      <c r="B14" s="152">
        <v>11</v>
      </c>
      <c r="C14" s="142">
        <v>117</v>
      </c>
      <c r="D14" s="153">
        <f t="shared" si="0"/>
        <v>0.93600000000000005</v>
      </c>
      <c r="E14" s="144"/>
      <c r="G14" s="152">
        <v>11</v>
      </c>
      <c r="H14" s="142">
        <v>65</v>
      </c>
      <c r="I14" s="153">
        <f t="shared" si="1"/>
        <v>0.8666666666666667</v>
      </c>
      <c r="J14" s="144"/>
      <c r="L14" s="152">
        <v>11</v>
      </c>
      <c r="M14" s="146">
        <v>40</v>
      </c>
      <c r="N14" s="153">
        <f t="shared" si="2"/>
        <v>0.88888888888888884</v>
      </c>
      <c r="O14" s="144"/>
      <c r="Q14" s="152">
        <v>11</v>
      </c>
      <c r="R14" s="146">
        <v>25</v>
      </c>
      <c r="S14" s="153">
        <f t="shared" si="3"/>
        <v>0.92592592592592593</v>
      </c>
      <c r="T14" s="144"/>
      <c r="V14" s="152">
        <v>11</v>
      </c>
      <c r="W14" s="146">
        <v>23</v>
      </c>
      <c r="X14" s="153">
        <f t="shared" si="4"/>
        <v>0.92</v>
      </c>
      <c r="Y14" s="144"/>
      <c r="AA14" s="152">
        <v>11</v>
      </c>
      <c r="AB14" s="146">
        <v>8</v>
      </c>
      <c r="AC14" s="155">
        <f t="shared" si="5"/>
        <v>0.88888888888888884</v>
      </c>
      <c r="AD14" s="144"/>
      <c r="AF14" s="152">
        <v>11</v>
      </c>
      <c r="AG14" s="146">
        <v>5</v>
      </c>
      <c r="AH14" s="155">
        <f t="shared" si="6"/>
        <v>0.83333333333333337</v>
      </c>
      <c r="AI14" s="144"/>
    </row>
    <row r="15" spans="2:41" x14ac:dyDescent="0.25">
      <c r="B15" s="152">
        <v>12</v>
      </c>
      <c r="C15" s="142">
        <v>110</v>
      </c>
      <c r="D15" s="153">
        <f t="shared" si="0"/>
        <v>0.94017094017094016</v>
      </c>
      <c r="E15" s="158">
        <f>C14/C11</f>
        <v>0.65</v>
      </c>
      <c r="G15" s="152">
        <v>12</v>
      </c>
      <c r="H15" s="142">
        <f>H14</f>
        <v>65</v>
      </c>
      <c r="I15" s="153">
        <f t="shared" si="1"/>
        <v>1</v>
      </c>
      <c r="J15" s="158">
        <f>H15/H11</f>
        <v>0.59090909090909094</v>
      </c>
      <c r="L15" s="152">
        <v>12</v>
      </c>
      <c r="M15" s="146">
        <f>M14</f>
        <v>40</v>
      </c>
      <c r="N15" s="153">
        <f t="shared" si="2"/>
        <v>1</v>
      </c>
      <c r="O15" s="158">
        <f>M14/M11</f>
        <v>0.61538461538461542</v>
      </c>
      <c r="Q15" s="152">
        <v>12</v>
      </c>
      <c r="R15" s="146">
        <v>23</v>
      </c>
      <c r="S15" s="153">
        <f t="shared" si="3"/>
        <v>0.92</v>
      </c>
      <c r="T15" s="158">
        <f>R14/R11</f>
        <v>0.65789473684210531</v>
      </c>
      <c r="V15" s="152">
        <v>12</v>
      </c>
      <c r="W15" s="146">
        <v>22</v>
      </c>
      <c r="X15" s="153">
        <f t="shared" si="4"/>
        <v>0.95652173913043481</v>
      </c>
      <c r="Y15" s="158">
        <f>W14/W11</f>
        <v>0.76666666666666672</v>
      </c>
      <c r="AA15" s="152">
        <v>12</v>
      </c>
      <c r="AB15" s="146">
        <v>8</v>
      </c>
      <c r="AC15" s="155">
        <f t="shared" si="5"/>
        <v>1</v>
      </c>
      <c r="AD15" s="158">
        <f>AB14/AB11</f>
        <v>0.8</v>
      </c>
      <c r="AF15" s="152">
        <v>12</v>
      </c>
      <c r="AG15" s="146">
        <v>5</v>
      </c>
      <c r="AH15" s="155">
        <f t="shared" si="6"/>
        <v>1</v>
      </c>
      <c r="AI15" s="158"/>
    </row>
    <row r="16" spans="2:41" x14ac:dyDescent="0.25">
      <c r="B16" s="152">
        <v>13</v>
      </c>
      <c r="C16" s="142">
        <v>100</v>
      </c>
      <c r="D16" s="153">
        <f t="shared" si="0"/>
        <v>0.90909090909090906</v>
      </c>
      <c r="E16" s="144"/>
      <c r="G16" s="152">
        <v>13</v>
      </c>
      <c r="H16" s="142">
        <f>H11*0.5</f>
        <v>55</v>
      </c>
      <c r="I16" s="153">
        <f t="shared" si="1"/>
        <v>0.84615384615384615</v>
      </c>
      <c r="J16" s="144"/>
      <c r="L16" s="152">
        <v>13</v>
      </c>
      <c r="M16" s="146">
        <v>32</v>
      </c>
      <c r="N16" s="153">
        <f t="shared" si="2"/>
        <v>0.8</v>
      </c>
      <c r="O16" s="144"/>
      <c r="Q16" s="152">
        <v>13</v>
      </c>
      <c r="R16" s="146">
        <v>22</v>
      </c>
      <c r="S16" s="153">
        <f t="shared" si="3"/>
        <v>0.95652173913043481</v>
      </c>
      <c r="T16" s="144"/>
      <c r="V16" s="152">
        <v>13</v>
      </c>
      <c r="W16" s="146">
        <v>21</v>
      </c>
      <c r="X16" s="153">
        <f t="shared" si="4"/>
        <v>0.95454545454545459</v>
      </c>
      <c r="Y16" s="144"/>
      <c r="AA16" s="152">
        <v>13</v>
      </c>
      <c r="AB16" s="146">
        <v>7</v>
      </c>
      <c r="AC16" s="155">
        <f t="shared" si="5"/>
        <v>0.875</v>
      </c>
      <c r="AD16" s="144"/>
      <c r="AF16" s="152">
        <v>13</v>
      </c>
      <c r="AG16" s="146">
        <v>4</v>
      </c>
      <c r="AH16" s="155">
        <f t="shared" si="6"/>
        <v>0.8</v>
      </c>
      <c r="AI16" s="144"/>
    </row>
    <row r="17" spans="2:35" x14ac:dyDescent="0.25">
      <c r="B17" s="152">
        <v>14</v>
      </c>
      <c r="C17" s="142">
        <v>95</v>
      </c>
      <c r="D17" s="153">
        <f t="shared" si="0"/>
        <v>0.95</v>
      </c>
      <c r="E17" s="144"/>
      <c r="G17" s="152">
        <v>14</v>
      </c>
      <c r="H17" s="142">
        <f>H16</f>
        <v>55</v>
      </c>
      <c r="I17" s="153">
        <f t="shared" si="1"/>
        <v>1</v>
      </c>
      <c r="J17" s="144"/>
      <c r="L17" s="152">
        <v>14</v>
      </c>
      <c r="M17" s="146">
        <f>M16</f>
        <v>32</v>
      </c>
      <c r="N17" s="153">
        <f t="shared" si="2"/>
        <v>1</v>
      </c>
      <c r="O17" s="144"/>
      <c r="Q17" s="152">
        <v>14</v>
      </c>
      <c r="R17" s="146">
        <v>21</v>
      </c>
      <c r="S17" s="153">
        <f t="shared" si="3"/>
        <v>0.95454545454545459</v>
      </c>
      <c r="T17" s="144"/>
      <c r="V17" s="152">
        <v>14</v>
      </c>
      <c r="W17" s="146">
        <v>20</v>
      </c>
      <c r="X17" s="153">
        <f t="shared" si="4"/>
        <v>0.95238095238095233</v>
      </c>
      <c r="Y17" s="144"/>
      <c r="AA17" s="152">
        <v>14</v>
      </c>
      <c r="AB17" s="146">
        <v>7</v>
      </c>
      <c r="AC17" s="155">
        <f t="shared" si="5"/>
        <v>1</v>
      </c>
      <c r="AD17" s="144"/>
      <c r="AF17" s="152">
        <v>14</v>
      </c>
      <c r="AG17" s="146">
        <v>4</v>
      </c>
      <c r="AH17" s="155">
        <f t="shared" si="6"/>
        <v>1</v>
      </c>
      <c r="AI17" s="144"/>
    </row>
    <row r="18" spans="2:35" x14ac:dyDescent="0.25">
      <c r="B18" s="152">
        <v>15</v>
      </c>
      <c r="C18" s="142">
        <v>95</v>
      </c>
      <c r="D18" s="153">
        <f t="shared" si="0"/>
        <v>1</v>
      </c>
      <c r="E18" s="144"/>
      <c r="G18" s="152">
        <v>15</v>
      </c>
      <c r="H18" s="142">
        <f>H17</f>
        <v>55</v>
      </c>
      <c r="I18" s="153">
        <f t="shared" si="1"/>
        <v>1</v>
      </c>
      <c r="J18" s="144"/>
      <c r="L18" s="152">
        <v>15</v>
      </c>
      <c r="M18" s="146">
        <f>M17</f>
        <v>32</v>
      </c>
      <c r="N18" s="153">
        <f t="shared" si="2"/>
        <v>1</v>
      </c>
      <c r="O18" s="144"/>
      <c r="Q18" s="152">
        <v>15</v>
      </c>
      <c r="R18" s="146">
        <v>20</v>
      </c>
      <c r="S18" s="153">
        <f t="shared" si="3"/>
        <v>0.95238095238095233</v>
      </c>
      <c r="T18" s="144"/>
      <c r="V18" s="152">
        <v>15</v>
      </c>
      <c r="W18" s="146">
        <v>19</v>
      </c>
      <c r="X18" s="153">
        <f t="shared" si="4"/>
        <v>0.95</v>
      </c>
      <c r="Y18" s="144"/>
      <c r="AA18" s="152">
        <v>15</v>
      </c>
      <c r="AB18" s="146">
        <v>7</v>
      </c>
      <c r="AC18" s="155">
        <f t="shared" si="5"/>
        <v>1</v>
      </c>
      <c r="AD18" s="144"/>
      <c r="AF18" s="152">
        <v>15</v>
      </c>
      <c r="AG18" s="146">
        <v>4</v>
      </c>
      <c r="AH18" s="155">
        <f t="shared" si="6"/>
        <v>1</v>
      </c>
      <c r="AI18" s="144"/>
    </row>
    <row r="19" spans="2:35" x14ac:dyDescent="0.25">
      <c r="B19" s="152">
        <v>16</v>
      </c>
      <c r="C19" s="142">
        <v>90</v>
      </c>
      <c r="D19" s="153">
        <f t="shared" si="0"/>
        <v>0.94736842105263153</v>
      </c>
      <c r="E19" s="158">
        <f>IF(C11=0,0,IF(C19=0,0,C19/C11))</f>
        <v>0.5</v>
      </c>
      <c r="G19" s="152">
        <v>16</v>
      </c>
      <c r="H19" s="142">
        <f>H18</f>
        <v>55</v>
      </c>
      <c r="I19" s="153">
        <f t="shared" si="1"/>
        <v>1</v>
      </c>
      <c r="J19" s="158">
        <f>IF(H11=0,0,IF(H19=0,0,H19/H11))</f>
        <v>0.5</v>
      </c>
      <c r="L19" s="152">
        <v>16</v>
      </c>
      <c r="M19" s="146">
        <f>M18</f>
        <v>32</v>
      </c>
      <c r="N19" s="153">
        <f t="shared" si="2"/>
        <v>1</v>
      </c>
      <c r="O19" s="158">
        <f>IF(M11=0,0,IF(M19=0,0,M19/M11))</f>
        <v>0.49230769230769234</v>
      </c>
      <c r="Q19" s="152">
        <v>16</v>
      </c>
      <c r="R19" s="146">
        <v>19</v>
      </c>
      <c r="S19" s="153">
        <f t="shared" si="3"/>
        <v>0.95</v>
      </c>
      <c r="T19" s="158">
        <f>IF(R11=0,0,IF(R19=0,0,R19/R11))</f>
        <v>0.5</v>
      </c>
      <c r="V19" s="152">
        <v>16</v>
      </c>
      <c r="W19" s="146">
        <v>17</v>
      </c>
      <c r="X19" s="153">
        <f t="shared" si="4"/>
        <v>0.89473684210526316</v>
      </c>
      <c r="Y19" s="158">
        <f>IF(W11=0,0,IF(W19=0,0,W19/W11))</f>
        <v>0.56666666666666665</v>
      </c>
      <c r="AA19" s="152">
        <v>16</v>
      </c>
      <c r="AB19" s="146">
        <v>7</v>
      </c>
      <c r="AC19" s="155">
        <f t="shared" si="5"/>
        <v>1</v>
      </c>
      <c r="AD19" s="158">
        <f>IF(AB11=0,0,IF(AB19=0,0,AB19/AB11))</f>
        <v>0.7</v>
      </c>
      <c r="AF19" s="152">
        <v>16</v>
      </c>
      <c r="AG19" s="146">
        <v>4</v>
      </c>
      <c r="AH19" s="155">
        <f t="shared" si="6"/>
        <v>1</v>
      </c>
      <c r="AI19" s="158"/>
    </row>
    <row r="20" spans="2:35" x14ac:dyDescent="0.25">
      <c r="B20" s="161">
        <v>17</v>
      </c>
      <c r="C20" s="142">
        <v>85</v>
      </c>
      <c r="D20" s="156">
        <f t="shared" si="0"/>
        <v>0.94444444444444442</v>
      </c>
      <c r="E20" s="162" t="s">
        <v>851</v>
      </c>
      <c r="G20" s="161">
        <v>17</v>
      </c>
      <c r="H20" s="142">
        <v>50</v>
      </c>
      <c r="I20" s="156">
        <f t="shared" si="1"/>
        <v>0.90909090909090906</v>
      </c>
      <c r="J20" s="162" t="s">
        <v>851</v>
      </c>
      <c r="L20" s="161">
        <v>17</v>
      </c>
      <c r="M20" s="146">
        <v>29</v>
      </c>
      <c r="N20" s="156">
        <f t="shared" si="2"/>
        <v>0.90625</v>
      </c>
      <c r="O20" s="162" t="s">
        <v>851</v>
      </c>
      <c r="Q20" s="161">
        <v>17</v>
      </c>
      <c r="R20" s="146">
        <v>17</v>
      </c>
      <c r="S20" s="156">
        <f t="shared" si="3"/>
        <v>0.89473684210526316</v>
      </c>
      <c r="T20" s="162" t="s">
        <v>851</v>
      </c>
      <c r="V20" s="161">
        <v>17</v>
      </c>
      <c r="W20" s="146">
        <v>16</v>
      </c>
      <c r="X20" s="156">
        <f t="shared" si="4"/>
        <v>0.94117647058823528</v>
      </c>
      <c r="Y20" s="162" t="s">
        <v>851</v>
      </c>
      <c r="AA20" s="161">
        <v>17</v>
      </c>
      <c r="AB20" s="146">
        <v>6</v>
      </c>
      <c r="AC20" s="155">
        <f t="shared" si="5"/>
        <v>0.8571428571428571</v>
      </c>
      <c r="AD20" s="162" t="s">
        <v>851</v>
      </c>
      <c r="AF20" s="161">
        <v>17</v>
      </c>
      <c r="AG20" s="146">
        <v>4</v>
      </c>
      <c r="AH20" s="155">
        <f t="shared" si="6"/>
        <v>1</v>
      </c>
      <c r="AI20" s="162"/>
    </row>
    <row r="21" spans="2:35" x14ac:dyDescent="0.25">
      <c r="B21" s="152">
        <v>18</v>
      </c>
      <c r="C21" s="142">
        <v>70</v>
      </c>
      <c r="D21" s="153">
        <f t="shared" si="0"/>
        <v>0.82352941176470584</v>
      </c>
      <c r="E21" s="158">
        <f>C21/C19</f>
        <v>0.77777777777777779</v>
      </c>
      <c r="G21" s="152">
        <v>18</v>
      </c>
      <c r="H21" s="142">
        <v>38</v>
      </c>
      <c r="I21" s="153">
        <f t="shared" si="1"/>
        <v>0.76</v>
      </c>
      <c r="J21" s="158">
        <f>H21/H19</f>
        <v>0.69090909090909092</v>
      </c>
      <c r="L21" s="152">
        <v>18</v>
      </c>
      <c r="M21" s="146">
        <v>22</v>
      </c>
      <c r="N21" s="153">
        <f t="shared" si="2"/>
        <v>0.75862068965517238</v>
      </c>
      <c r="O21" s="158">
        <f>M21/M19</f>
        <v>0.6875</v>
      </c>
      <c r="Q21" s="152">
        <v>18</v>
      </c>
      <c r="R21" s="146">
        <v>15</v>
      </c>
      <c r="S21" s="153">
        <f t="shared" si="3"/>
        <v>0.88235294117647056</v>
      </c>
      <c r="T21" s="158">
        <f>R21/R19</f>
        <v>0.78947368421052633</v>
      </c>
      <c r="V21" s="152">
        <v>18</v>
      </c>
      <c r="W21" s="146">
        <v>14</v>
      </c>
      <c r="X21" s="153">
        <f t="shared" si="4"/>
        <v>0.875</v>
      </c>
      <c r="Y21" s="158">
        <f>W21/W19</f>
        <v>0.82352941176470584</v>
      </c>
      <c r="AA21" s="152">
        <v>18</v>
      </c>
      <c r="AB21" s="146">
        <v>5</v>
      </c>
      <c r="AC21" s="155">
        <f t="shared" si="5"/>
        <v>0.83333333333333337</v>
      </c>
      <c r="AD21" s="158">
        <f>AB21/AB19</f>
        <v>0.7142857142857143</v>
      </c>
      <c r="AF21" s="152">
        <v>18</v>
      </c>
      <c r="AG21" s="146">
        <v>3</v>
      </c>
      <c r="AH21" s="155">
        <f t="shared" si="6"/>
        <v>0.75</v>
      </c>
      <c r="AI21" s="158"/>
    </row>
    <row r="22" spans="2:35" x14ac:dyDescent="0.25">
      <c r="B22" s="152">
        <v>19</v>
      </c>
      <c r="C22" s="142">
        <v>65</v>
      </c>
      <c r="D22" s="153">
        <f t="shared" si="0"/>
        <v>0.9285714285714286</v>
      </c>
      <c r="E22" s="144"/>
      <c r="G22" s="152">
        <v>19</v>
      </c>
      <c r="H22" s="142">
        <v>27</v>
      </c>
      <c r="I22" s="153">
        <f t="shared" si="1"/>
        <v>0.71052631578947367</v>
      </c>
      <c r="J22" s="144"/>
      <c r="L22" s="152">
        <v>19</v>
      </c>
      <c r="M22" s="146">
        <f>M19*0.5</f>
        <v>16</v>
      </c>
      <c r="N22" s="153">
        <f t="shared" si="2"/>
        <v>0.72727272727272729</v>
      </c>
      <c r="O22" s="144"/>
      <c r="Q22" s="152">
        <v>19</v>
      </c>
      <c r="R22" s="146">
        <v>13</v>
      </c>
      <c r="S22" s="153">
        <f t="shared" si="3"/>
        <v>0.8666666666666667</v>
      </c>
      <c r="T22" s="144"/>
      <c r="V22" s="152">
        <v>19</v>
      </c>
      <c r="W22" s="146">
        <v>12</v>
      </c>
      <c r="X22" s="153">
        <f t="shared" si="4"/>
        <v>0.8571428571428571</v>
      </c>
      <c r="Y22" s="144"/>
      <c r="AA22" s="152">
        <v>19</v>
      </c>
      <c r="AB22" s="146">
        <v>4</v>
      </c>
      <c r="AC22" s="155">
        <f t="shared" si="5"/>
        <v>0.8</v>
      </c>
      <c r="AD22" s="144"/>
      <c r="AF22" s="152">
        <v>19</v>
      </c>
      <c r="AG22" s="146">
        <v>2</v>
      </c>
      <c r="AH22" s="155">
        <f t="shared" si="6"/>
        <v>0.66666666666666663</v>
      </c>
      <c r="AI22" s="144"/>
    </row>
    <row r="23" spans="2:35" x14ac:dyDescent="0.25">
      <c r="B23" s="152">
        <v>20</v>
      </c>
      <c r="C23" s="142">
        <v>60</v>
      </c>
      <c r="D23" s="153">
        <f t="shared" si="0"/>
        <v>0.92307692307692313</v>
      </c>
      <c r="E23" s="158">
        <f>C23/C19</f>
        <v>0.66666666666666663</v>
      </c>
      <c r="G23" s="152">
        <v>20</v>
      </c>
      <c r="H23" s="142">
        <f>H22</f>
        <v>27</v>
      </c>
      <c r="I23" s="153">
        <f t="shared" si="1"/>
        <v>1</v>
      </c>
      <c r="J23" s="158">
        <f>H23/H19</f>
        <v>0.49090909090909091</v>
      </c>
      <c r="L23" s="152">
        <v>20</v>
      </c>
      <c r="M23" s="146">
        <f>M22</f>
        <v>16</v>
      </c>
      <c r="N23" s="153">
        <f t="shared" si="2"/>
        <v>1</v>
      </c>
      <c r="O23" s="158">
        <f>M23/M19</f>
        <v>0.5</v>
      </c>
      <c r="Q23" s="152">
        <v>20</v>
      </c>
      <c r="R23" s="146">
        <v>12</v>
      </c>
      <c r="S23" s="153">
        <f t="shared" si="3"/>
        <v>0.92307692307692313</v>
      </c>
      <c r="T23" s="158">
        <f>R23/R19</f>
        <v>0.63157894736842102</v>
      </c>
      <c r="V23" s="152">
        <v>20</v>
      </c>
      <c r="W23" s="146">
        <v>10</v>
      </c>
      <c r="X23" s="153">
        <f t="shared" si="4"/>
        <v>0.83333333333333337</v>
      </c>
      <c r="Y23" s="158">
        <f>W23/W19</f>
        <v>0.58823529411764708</v>
      </c>
      <c r="AA23" s="152">
        <v>20</v>
      </c>
      <c r="AB23" s="146">
        <v>4</v>
      </c>
      <c r="AC23" s="155">
        <f t="shared" si="5"/>
        <v>1</v>
      </c>
      <c r="AD23" s="158">
        <f>AB23/AB19</f>
        <v>0.5714285714285714</v>
      </c>
      <c r="AF23" s="152">
        <v>20</v>
      </c>
      <c r="AG23" s="146">
        <v>2</v>
      </c>
      <c r="AH23" s="155">
        <f t="shared" si="6"/>
        <v>1</v>
      </c>
      <c r="AI23" s="158"/>
    </row>
    <row r="24" spans="2:35" x14ac:dyDescent="0.25">
      <c r="B24" s="152">
        <v>21</v>
      </c>
      <c r="C24" s="142">
        <v>60</v>
      </c>
      <c r="D24" s="153">
        <f>IF(C24=0,0,IF(C23=0,0,C24/C23))</f>
        <v>1</v>
      </c>
      <c r="E24" s="158">
        <f>C24/C19</f>
        <v>0.66666666666666663</v>
      </c>
      <c r="G24" s="152">
        <v>21</v>
      </c>
      <c r="H24" s="142">
        <v>21</v>
      </c>
      <c r="I24" s="153">
        <f t="shared" si="1"/>
        <v>0.77777777777777779</v>
      </c>
      <c r="J24" s="158"/>
      <c r="L24" s="152">
        <v>21</v>
      </c>
      <c r="M24" s="146">
        <v>12</v>
      </c>
      <c r="N24" s="153">
        <f t="shared" si="2"/>
        <v>0.75</v>
      </c>
      <c r="O24" s="158"/>
      <c r="Q24" s="152">
        <v>21</v>
      </c>
      <c r="R24" s="146">
        <v>9</v>
      </c>
      <c r="S24" s="153">
        <f t="shared" si="3"/>
        <v>0.75</v>
      </c>
      <c r="T24" s="158"/>
      <c r="V24" s="152">
        <v>21</v>
      </c>
      <c r="W24" s="146">
        <v>8</v>
      </c>
      <c r="X24" s="153">
        <f t="shared" si="4"/>
        <v>0.8</v>
      </c>
      <c r="Y24" s="158"/>
      <c r="AA24" s="152">
        <v>21</v>
      </c>
      <c r="AB24" s="146">
        <v>3</v>
      </c>
      <c r="AC24" s="155">
        <f t="shared" si="5"/>
        <v>0.75</v>
      </c>
      <c r="AD24" s="158"/>
      <c r="AF24" s="152">
        <v>21</v>
      </c>
      <c r="AG24" s="146">
        <v>1</v>
      </c>
      <c r="AH24" s="155">
        <f t="shared" si="6"/>
        <v>0.5</v>
      </c>
      <c r="AI24" s="158"/>
    </row>
    <row r="25" spans="2:35" x14ac:dyDescent="0.25">
      <c r="B25" s="152">
        <v>22</v>
      </c>
      <c r="C25" s="142">
        <v>56</v>
      </c>
      <c r="D25" s="153">
        <f t="shared" si="0"/>
        <v>0.93333333333333335</v>
      </c>
      <c r="E25" s="144"/>
      <c r="G25" s="152">
        <v>22</v>
      </c>
      <c r="H25" s="142">
        <f>H24</f>
        <v>21</v>
      </c>
      <c r="I25" s="153">
        <f t="shared" si="1"/>
        <v>1</v>
      </c>
      <c r="J25" s="144"/>
      <c r="L25" s="152">
        <v>22</v>
      </c>
      <c r="M25" s="146">
        <f>M24</f>
        <v>12</v>
      </c>
      <c r="N25" s="153">
        <f t="shared" si="2"/>
        <v>1</v>
      </c>
      <c r="O25" s="144"/>
      <c r="Q25" s="152">
        <v>22</v>
      </c>
      <c r="R25" s="146">
        <f>R24</f>
        <v>9</v>
      </c>
      <c r="S25" s="153">
        <f t="shared" si="3"/>
        <v>1</v>
      </c>
      <c r="T25" s="144"/>
      <c r="V25" s="152">
        <v>22</v>
      </c>
      <c r="W25" s="146">
        <f t="shared" ref="W25:W34" si="7">W24</f>
        <v>8</v>
      </c>
      <c r="X25" s="153">
        <f t="shared" si="4"/>
        <v>1</v>
      </c>
      <c r="Y25" s="144"/>
      <c r="AA25" s="152">
        <v>22</v>
      </c>
      <c r="AB25" s="146">
        <v>3</v>
      </c>
      <c r="AC25" s="155">
        <f t="shared" si="5"/>
        <v>1</v>
      </c>
      <c r="AD25" s="144"/>
      <c r="AF25" s="152">
        <v>22</v>
      </c>
      <c r="AG25" s="146">
        <v>1</v>
      </c>
      <c r="AH25" s="155">
        <f t="shared" si="6"/>
        <v>1</v>
      </c>
      <c r="AI25" s="144"/>
    </row>
    <row r="26" spans="2:35" x14ac:dyDescent="0.25">
      <c r="B26" s="152">
        <v>23</v>
      </c>
      <c r="C26" s="142">
        <v>53</v>
      </c>
      <c r="D26" s="153">
        <f t="shared" si="0"/>
        <v>0.9464285714285714</v>
      </c>
      <c r="E26" s="144"/>
      <c r="G26" s="152">
        <v>23</v>
      </c>
      <c r="H26" s="142">
        <f t="shared" ref="H26:H35" si="8">H25</f>
        <v>21</v>
      </c>
      <c r="I26" s="153">
        <f t="shared" si="1"/>
        <v>1</v>
      </c>
      <c r="J26" s="144"/>
      <c r="L26" s="152">
        <v>23</v>
      </c>
      <c r="M26" s="146">
        <f t="shared" ref="M26:M35" si="9">M25</f>
        <v>12</v>
      </c>
      <c r="N26" s="153">
        <f t="shared" si="2"/>
        <v>1</v>
      </c>
      <c r="O26" s="144"/>
      <c r="Q26" s="152">
        <v>23</v>
      </c>
      <c r="R26" s="146">
        <v>8</v>
      </c>
      <c r="S26" s="153">
        <f t="shared" si="3"/>
        <v>0.88888888888888884</v>
      </c>
      <c r="T26" s="144"/>
      <c r="V26" s="152">
        <v>23</v>
      </c>
      <c r="W26" s="146">
        <v>7</v>
      </c>
      <c r="X26" s="153">
        <f t="shared" si="4"/>
        <v>0.875</v>
      </c>
      <c r="Y26" s="144"/>
      <c r="AA26" s="152">
        <v>23</v>
      </c>
      <c r="AB26" s="146">
        <v>3</v>
      </c>
      <c r="AC26" s="155">
        <f t="shared" si="5"/>
        <v>1</v>
      </c>
      <c r="AD26" s="144"/>
      <c r="AF26" s="152">
        <v>23</v>
      </c>
      <c r="AG26" s="146">
        <v>1</v>
      </c>
      <c r="AH26" s="155">
        <f t="shared" si="6"/>
        <v>1</v>
      </c>
      <c r="AI26" s="144"/>
    </row>
    <row r="27" spans="2:35" x14ac:dyDescent="0.25">
      <c r="B27" s="152">
        <v>24</v>
      </c>
      <c r="C27" s="142">
        <v>53</v>
      </c>
      <c r="D27" s="153">
        <f t="shared" si="0"/>
        <v>1</v>
      </c>
      <c r="E27" s="158">
        <f>C27/C19</f>
        <v>0.58888888888888891</v>
      </c>
      <c r="G27" s="152">
        <v>24</v>
      </c>
      <c r="H27" s="142">
        <f t="shared" si="8"/>
        <v>21</v>
      </c>
      <c r="I27" s="153">
        <f t="shared" si="1"/>
        <v>1</v>
      </c>
      <c r="J27" s="158">
        <f>H27/H19</f>
        <v>0.38181818181818183</v>
      </c>
      <c r="L27" s="152">
        <v>24</v>
      </c>
      <c r="M27" s="146">
        <f t="shared" si="9"/>
        <v>12</v>
      </c>
      <c r="N27" s="153">
        <f t="shared" si="2"/>
        <v>1</v>
      </c>
      <c r="O27" s="158">
        <f>M27/M19</f>
        <v>0.375</v>
      </c>
      <c r="Q27" s="152">
        <v>24</v>
      </c>
      <c r="R27" s="146">
        <f t="shared" ref="R27:R35" si="10">R26</f>
        <v>8</v>
      </c>
      <c r="S27" s="153">
        <f t="shared" si="3"/>
        <v>1</v>
      </c>
      <c r="T27" s="158">
        <f>R27/R19</f>
        <v>0.42105263157894735</v>
      </c>
      <c r="V27" s="152">
        <v>24</v>
      </c>
      <c r="W27" s="146">
        <v>7</v>
      </c>
      <c r="X27" s="153">
        <f t="shared" si="4"/>
        <v>1</v>
      </c>
      <c r="Y27" s="158">
        <f>W27/W19</f>
        <v>0.41176470588235292</v>
      </c>
      <c r="AA27" s="152">
        <v>24</v>
      </c>
      <c r="AB27" s="146">
        <v>3</v>
      </c>
      <c r="AC27" s="155">
        <f t="shared" si="5"/>
        <v>1</v>
      </c>
      <c r="AD27" s="158">
        <f>AB27/AB19</f>
        <v>0.42857142857142855</v>
      </c>
      <c r="AF27" s="152">
        <v>24</v>
      </c>
      <c r="AG27" s="146">
        <v>1</v>
      </c>
      <c r="AH27" s="155">
        <f t="shared" si="6"/>
        <v>1</v>
      </c>
      <c r="AI27" s="158"/>
    </row>
    <row r="28" spans="2:35" x14ac:dyDescent="0.25">
      <c r="B28" s="152">
        <v>25</v>
      </c>
      <c r="C28" s="142">
        <v>50</v>
      </c>
      <c r="D28" s="153">
        <f t="shared" si="0"/>
        <v>0.94339622641509435</v>
      </c>
      <c r="E28" s="144"/>
      <c r="G28" s="152">
        <v>25</v>
      </c>
      <c r="H28" s="142">
        <v>18</v>
      </c>
      <c r="I28" s="153">
        <f t="shared" si="1"/>
        <v>0.8571428571428571</v>
      </c>
      <c r="J28" s="144"/>
      <c r="L28" s="152">
        <v>25</v>
      </c>
      <c r="M28" s="146">
        <v>10</v>
      </c>
      <c r="N28" s="153">
        <f t="shared" si="2"/>
        <v>0.83333333333333337</v>
      </c>
      <c r="O28" s="144"/>
      <c r="Q28" s="152">
        <v>25</v>
      </c>
      <c r="R28" s="146">
        <v>6</v>
      </c>
      <c r="S28" s="153">
        <f t="shared" si="3"/>
        <v>0.75</v>
      </c>
      <c r="T28" s="144"/>
      <c r="V28" s="152">
        <v>25</v>
      </c>
      <c r="W28" s="146">
        <v>5</v>
      </c>
      <c r="X28" s="153">
        <f t="shared" si="4"/>
        <v>0.7142857142857143</v>
      </c>
      <c r="Y28" s="144"/>
      <c r="AA28" s="152">
        <v>25</v>
      </c>
      <c r="AB28" s="146">
        <v>2</v>
      </c>
      <c r="AC28" s="155">
        <f t="shared" si="5"/>
        <v>0.66666666666666663</v>
      </c>
      <c r="AD28" s="144"/>
      <c r="AF28" s="152">
        <v>25</v>
      </c>
      <c r="AG28" s="146">
        <v>1</v>
      </c>
      <c r="AH28" s="155">
        <f t="shared" si="6"/>
        <v>1</v>
      </c>
      <c r="AI28" s="144"/>
    </row>
    <row r="29" spans="2:35" x14ac:dyDescent="0.25">
      <c r="B29" s="163">
        <v>26</v>
      </c>
      <c r="C29" s="142">
        <v>48</v>
      </c>
      <c r="D29" s="153">
        <f t="shared" si="0"/>
        <v>0.96</v>
      </c>
      <c r="E29" s="144"/>
      <c r="G29" s="163">
        <v>26</v>
      </c>
      <c r="H29" s="142">
        <f t="shared" si="8"/>
        <v>18</v>
      </c>
      <c r="I29" s="153">
        <f t="shared" si="1"/>
        <v>1</v>
      </c>
      <c r="J29" s="144"/>
      <c r="L29" s="163">
        <v>26</v>
      </c>
      <c r="M29" s="146">
        <f t="shared" si="9"/>
        <v>10</v>
      </c>
      <c r="N29" s="153">
        <f t="shared" si="2"/>
        <v>1</v>
      </c>
      <c r="O29" s="144"/>
      <c r="Q29" s="163">
        <v>26</v>
      </c>
      <c r="R29" s="146">
        <v>6</v>
      </c>
      <c r="S29" s="153">
        <f t="shared" si="3"/>
        <v>1</v>
      </c>
      <c r="T29" s="144"/>
      <c r="V29" s="163">
        <v>26</v>
      </c>
      <c r="W29" s="146">
        <v>5</v>
      </c>
      <c r="X29" s="153">
        <f t="shared" si="4"/>
        <v>1</v>
      </c>
      <c r="Y29" s="144"/>
      <c r="AA29" s="163">
        <v>26</v>
      </c>
      <c r="AB29" s="146">
        <v>2</v>
      </c>
      <c r="AC29" s="155">
        <f t="shared" si="5"/>
        <v>1</v>
      </c>
      <c r="AD29" s="144"/>
      <c r="AF29" s="163">
        <v>26</v>
      </c>
      <c r="AG29" s="146">
        <v>1</v>
      </c>
      <c r="AH29" s="155">
        <f t="shared" si="6"/>
        <v>1</v>
      </c>
      <c r="AI29" s="144"/>
    </row>
    <row r="30" spans="2:35" x14ac:dyDescent="0.25">
      <c r="B30" s="163">
        <v>27</v>
      </c>
      <c r="C30" s="142">
        <v>45</v>
      </c>
      <c r="D30" s="153">
        <f t="shared" si="0"/>
        <v>0.9375</v>
      </c>
      <c r="E30" s="144"/>
      <c r="G30" s="163">
        <v>27</v>
      </c>
      <c r="H30" s="142">
        <f t="shared" si="8"/>
        <v>18</v>
      </c>
      <c r="I30" s="153">
        <f t="shared" si="1"/>
        <v>1</v>
      </c>
      <c r="J30" s="144"/>
      <c r="L30" s="163">
        <v>27</v>
      </c>
      <c r="M30" s="146">
        <f t="shared" si="9"/>
        <v>10</v>
      </c>
      <c r="N30" s="153">
        <f t="shared" si="2"/>
        <v>1</v>
      </c>
      <c r="O30" s="144"/>
      <c r="Q30" s="163">
        <v>27</v>
      </c>
      <c r="R30" s="146">
        <f t="shared" si="10"/>
        <v>6</v>
      </c>
      <c r="S30" s="153">
        <f t="shared" si="3"/>
        <v>1</v>
      </c>
      <c r="T30" s="144"/>
      <c r="V30" s="163">
        <v>27</v>
      </c>
      <c r="W30" s="146">
        <f t="shared" si="7"/>
        <v>5</v>
      </c>
      <c r="X30" s="153">
        <f t="shared" si="4"/>
        <v>1</v>
      </c>
      <c r="Y30" s="144"/>
      <c r="AA30" s="163">
        <v>27</v>
      </c>
      <c r="AB30" s="146">
        <v>2</v>
      </c>
      <c r="AC30" s="155">
        <f t="shared" si="5"/>
        <v>1</v>
      </c>
      <c r="AD30" s="144"/>
      <c r="AF30" s="163">
        <v>27</v>
      </c>
      <c r="AG30" s="146">
        <v>1</v>
      </c>
      <c r="AH30" s="155">
        <f t="shared" si="6"/>
        <v>1</v>
      </c>
      <c r="AI30" s="144"/>
    </row>
    <row r="31" spans="2:35" x14ac:dyDescent="0.25">
      <c r="B31" s="163">
        <v>28</v>
      </c>
      <c r="C31" s="142">
        <v>45</v>
      </c>
      <c r="D31" s="153">
        <f t="shared" si="0"/>
        <v>1</v>
      </c>
      <c r="E31" s="144"/>
      <c r="G31" s="163">
        <v>28</v>
      </c>
      <c r="H31" s="142">
        <f t="shared" si="8"/>
        <v>18</v>
      </c>
      <c r="I31" s="153">
        <f t="shared" si="1"/>
        <v>1</v>
      </c>
      <c r="J31" s="144"/>
      <c r="L31" s="163">
        <v>28</v>
      </c>
      <c r="M31" s="146">
        <f t="shared" si="9"/>
        <v>10</v>
      </c>
      <c r="N31" s="153">
        <f t="shared" si="2"/>
        <v>1</v>
      </c>
      <c r="O31" s="144"/>
      <c r="Q31" s="163">
        <v>28</v>
      </c>
      <c r="R31" s="146">
        <f t="shared" si="10"/>
        <v>6</v>
      </c>
      <c r="S31" s="153">
        <f t="shared" si="3"/>
        <v>1</v>
      </c>
      <c r="T31" s="144"/>
      <c r="V31" s="163">
        <v>28</v>
      </c>
      <c r="W31" s="146">
        <f t="shared" si="7"/>
        <v>5</v>
      </c>
      <c r="X31" s="153">
        <f t="shared" si="4"/>
        <v>1</v>
      </c>
      <c r="Y31" s="144"/>
      <c r="AA31" s="163">
        <v>28</v>
      </c>
      <c r="AB31" s="146">
        <v>2</v>
      </c>
      <c r="AC31" s="155">
        <f t="shared" si="5"/>
        <v>1</v>
      </c>
      <c r="AD31" s="144"/>
      <c r="AF31" s="163">
        <v>28</v>
      </c>
      <c r="AG31" s="146">
        <v>1</v>
      </c>
      <c r="AH31" s="155">
        <f t="shared" si="6"/>
        <v>1</v>
      </c>
      <c r="AI31" s="144"/>
    </row>
    <row r="32" spans="2:35" x14ac:dyDescent="0.25">
      <c r="B32" s="163">
        <v>29</v>
      </c>
      <c r="C32" s="142">
        <v>43</v>
      </c>
      <c r="D32" s="153">
        <f t="shared" si="0"/>
        <v>0.9555555555555556</v>
      </c>
      <c r="E32" s="144"/>
      <c r="G32" s="163">
        <v>29</v>
      </c>
      <c r="H32" s="142">
        <f t="shared" si="8"/>
        <v>18</v>
      </c>
      <c r="I32" s="153">
        <f t="shared" si="1"/>
        <v>1</v>
      </c>
      <c r="J32" s="144"/>
      <c r="L32" s="163">
        <v>29</v>
      </c>
      <c r="M32" s="146">
        <f t="shared" si="9"/>
        <v>10</v>
      </c>
      <c r="N32" s="153">
        <f t="shared" si="2"/>
        <v>1</v>
      </c>
      <c r="O32" s="144"/>
      <c r="Q32" s="163">
        <v>29</v>
      </c>
      <c r="R32" s="146">
        <f t="shared" si="10"/>
        <v>6</v>
      </c>
      <c r="S32" s="153">
        <f t="shared" si="3"/>
        <v>1</v>
      </c>
      <c r="T32" s="144"/>
      <c r="V32" s="163">
        <v>29</v>
      </c>
      <c r="W32" s="146">
        <f t="shared" si="7"/>
        <v>5</v>
      </c>
      <c r="X32" s="153">
        <f t="shared" si="4"/>
        <v>1</v>
      </c>
      <c r="Y32" s="144"/>
      <c r="AA32" s="163">
        <v>29</v>
      </c>
      <c r="AB32" s="146">
        <v>2</v>
      </c>
      <c r="AC32" s="155">
        <f t="shared" si="5"/>
        <v>1</v>
      </c>
      <c r="AD32" s="144"/>
      <c r="AF32" s="163">
        <v>29</v>
      </c>
      <c r="AG32" s="146">
        <v>1</v>
      </c>
      <c r="AH32" s="155">
        <f t="shared" si="6"/>
        <v>1</v>
      </c>
      <c r="AI32" s="144"/>
    </row>
    <row r="33" spans="2:35" x14ac:dyDescent="0.25">
      <c r="B33" s="163">
        <v>30</v>
      </c>
      <c r="C33" s="142">
        <v>40</v>
      </c>
      <c r="D33" s="153">
        <f t="shared" si="0"/>
        <v>0.93023255813953487</v>
      </c>
      <c r="E33" s="144"/>
      <c r="G33" s="163">
        <v>30</v>
      </c>
      <c r="H33" s="142">
        <f t="shared" si="8"/>
        <v>18</v>
      </c>
      <c r="I33" s="153">
        <f t="shared" si="1"/>
        <v>1</v>
      </c>
      <c r="J33" s="144"/>
      <c r="L33" s="163">
        <v>30</v>
      </c>
      <c r="M33" s="146">
        <f t="shared" si="9"/>
        <v>10</v>
      </c>
      <c r="N33" s="153">
        <f t="shared" si="2"/>
        <v>1</v>
      </c>
      <c r="O33" s="144"/>
      <c r="Q33" s="163">
        <v>30</v>
      </c>
      <c r="R33" s="146">
        <f t="shared" si="10"/>
        <v>6</v>
      </c>
      <c r="S33" s="153">
        <f t="shared" si="3"/>
        <v>1</v>
      </c>
      <c r="T33" s="144"/>
      <c r="V33" s="163">
        <v>30</v>
      </c>
      <c r="W33" s="146">
        <f t="shared" si="7"/>
        <v>5</v>
      </c>
      <c r="X33" s="153">
        <f t="shared" si="4"/>
        <v>1</v>
      </c>
      <c r="Y33" s="144"/>
      <c r="AA33" s="163">
        <v>30</v>
      </c>
      <c r="AB33" s="146">
        <v>2</v>
      </c>
      <c r="AC33" s="155">
        <f t="shared" si="5"/>
        <v>1</v>
      </c>
      <c r="AD33" s="144"/>
      <c r="AF33" s="163">
        <v>30</v>
      </c>
      <c r="AG33" s="146">
        <v>1</v>
      </c>
      <c r="AH33" s="155">
        <f t="shared" si="6"/>
        <v>1</v>
      </c>
      <c r="AI33" s="144"/>
    </row>
    <row r="34" spans="2:35" x14ac:dyDescent="0.25">
      <c r="B34" s="163">
        <v>31</v>
      </c>
      <c r="C34" s="142">
        <v>35</v>
      </c>
      <c r="D34" s="153">
        <f t="shared" si="0"/>
        <v>0.875</v>
      </c>
      <c r="E34" s="144"/>
      <c r="G34" s="163">
        <v>31</v>
      </c>
      <c r="H34" s="142">
        <f t="shared" si="8"/>
        <v>18</v>
      </c>
      <c r="I34" s="153">
        <f t="shared" si="1"/>
        <v>1</v>
      </c>
      <c r="J34" s="144"/>
      <c r="L34" s="163">
        <v>31</v>
      </c>
      <c r="M34" s="146">
        <f t="shared" si="9"/>
        <v>10</v>
      </c>
      <c r="N34" s="153">
        <f t="shared" si="2"/>
        <v>1</v>
      </c>
      <c r="O34" s="144"/>
      <c r="Q34" s="163">
        <v>31</v>
      </c>
      <c r="R34" s="146">
        <f t="shared" si="10"/>
        <v>6</v>
      </c>
      <c r="S34" s="153">
        <f t="shared" si="3"/>
        <v>1</v>
      </c>
      <c r="T34" s="144"/>
      <c r="V34" s="163">
        <v>31</v>
      </c>
      <c r="W34" s="146">
        <f t="shared" si="7"/>
        <v>5</v>
      </c>
      <c r="X34" s="153">
        <f t="shared" si="4"/>
        <v>1</v>
      </c>
      <c r="Y34" s="144"/>
      <c r="AA34" s="163">
        <v>31</v>
      </c>
      <c r="AB34" s="146">
        <v>2</v>
      </c>
      <c r="AC34" s="155">
        <f t="shared" si="5"/>
        <v>1</v>
      </c>
      <c r="AD34" s="144"/>
      <c r="AF34" s="163">
        <v>31</v>
      </c>
      <c r="AG34" s="146">
        <v>1</v>
      </c>
      <c r="AH34" s="155">
        <f t="shared" si="6"/>
        <v>1</v>
      </c>
      <c r="AI34" s="144"/>
    </row>
    <row r="35" spans="2:35" x14ac:dyDescent="0.25">
      <c r="B35" s="163">
        <v>32</v>
      </c>
      <c r="C35" s="142">
        <v>35</v>
      </c>
      <c r="D35" s="153">
        <f t="shared" si="0"/>
        <v>1</v>
      </c>
      <c r="E35" s="158">
        <f>C35/C19</f>
        <v>0.3888888888888889</v>
      </c>
      <c r="G35" s="163">
        <v>32</v>
      </c>
      <c r="H35" s="142">
        <f t="shared" si="8"/>
        <v>18</v>
      </c>
      <c r="I35" s="153">
        <f t="shared" si="1"/>
        <v>1</v>
      </c>
      <c r="J35" s="158">
        <f>H35/H19</f>
        <v>0.32727272727272727</v>
      </c>
      <c r="L35" s="163">
        <v>32</v>
      </c>
      <c r="M35" s="146">
        <f t="shared" si="9"/>
        <v>10</v>
      </c>
      <c r="N35" s="153">
        <f t="shared" si="2"/>
        <v>1</v>
      </c>
      <c r="O35" s="158">
        <f>M35/M19</f>
        <v>0.3125</v>
      </c>
      <c r="Q35" s="163">
        <v>32</v>
      </c>
      <c r="R35" s="146">
        <f t="shared" si="10"/>
        <v>6</v>
      </c>
      <c r="S35" s="153">
        <f t="shared" si="3"/>
        <v>1</v>
      </c>
      <c r="T35" s="158">
        <f>R35/R19</f>
        <v>0.31578947368421051</v>
      </c>
      <c r="V35" s="163">
        <v>32</v>
      </c>
      <c r="W35" s="146">
        <f>W34</f>
        <v>5</v>
      </c>
      <c r="X35" s="153">
        <f t="shared" si="4"/>
        <v>1</v>
      </c>
      <c r="Y35" s="158">
        <f>W35/W19</f>
        <v>0.29411764705882354</v>
      </c>
      <c r="AA35" s="163">
        <v>32</v>
      </c>
      <c r="AB35" s="146">
        <v>2</v>
      </c>
      <c r="AC35" s="155">
        <f t="shared" si="5"/>
        <v>1</v>
      </c>
      <c r="AD35" s="158">
        <f>AB35/AB19</f>
        <v>0.2857142857142857</v>
      </c>
      <c r="AF35" s="163">
        <v>32</v>
      </c>
      <c r="AG35" s="146">
        <v>1</v>
      </c>
      <c r="AH35" s="155">
        <f t="shared" si="6"/>
        <v>1</v>
      </c>
      <c r="AI35" s="158"/>
    </row>
    <row r="36" spans="2:35" x14ac:dyDescent="0.25">
      <c r="B36" s="164">
        <v>33</v>
      </c>
      <c r="C36" s="142">
        <v>33</v>
      </c>
      <c r="D36" s="156">
        <f t="shared" si="0"/>
        <v>0.94285714285714284</v>
      </c>
      <c r="E36" s="144"/>
      <c r="G36" s="164">
        <v>33</v>
      </c>
      <c r="H36" s="142">
        <f>H35</f>
        <v>18</v>
      </c>
      <c r="I36" s="156">
        <f t="shared" si="1"/>
        <v>1</v>
      </c>
      <c r="J36" s="144"/>
      <c r="L36" s="163">
        <v>33</v>
      </c>
      <c r="M36" s="146">
        <f>M35</f>
        <v>10</v>
      </c>
      <c r="N36" s="156">
        <f t="shared" si="2"/>
        <v>1</v>
      </c>
      <c r="O36" s="144">
        <v>17</v>
      </c>
      <c r="Q36" s="163">
        <v>33</v>
      </c>
      <c r="R36" s="146">
        <f>R35</f>
        <v>6</v>
      </c>
      <c r="S36" s="156">
        <f t="shared" si="3"/>
        <v>1</v>
      </c>
      <c r="T36" s="144"/>
      <c r="V36" s="163">
        <v>33</v>
      </c>
      <c r="W36" s="146">
        <v>5</v>
      </c>
      <c r="X36" s="156">
        <f t="shared" si="4"/>
        <v>1</v>
      </c>
      <c r="Y36" s="144"/>
      <c r="AA36" s="163">
        <v>33</v>
      </c>
      <c r="AB36" s="146">
        <v>2</v>
      </c>
      <c r="AC36" s="155">
        <f t="shared" si="5"/>
        <v>1</v>
      </c>
      <c r="AD36" s="144"/>
      <c r="AF36" s="163">
        <v>33</v>
      </c>
      <c r="AG36" s="146">
        <v>1</v>
      </c>
      <c r="AH36" s="155">
        <f t="shared" si="6"/>
        <v>1</v>
      </c>
      <c r="AI36" s="144"/>
    </row>
    <row r="37" spans="2:35" x14ac:dyDescent="0.25">
      <c r="B37" s="163">
        <v>34</v>
      </c>
      <c r="C37" s="142">
        <v>30</v>
      </c>
      <c r="D37" s="153">
        <f>IF(C37=0,0,IF(C36=0,0,C37/C36))</f>
        <v>0.90909090909090906</v>
      </c>
      <c r="E37" s="158">
        <f>C37/C35</f>
        <v>0.8571428571428571</v>
      </c>
      <c r="G37" s="163">
        <v>34</v>
      </c>
      <c r="H37" s="142">
        <v>12</v>
      </c>
      <c r="I37" s="153">
        <f t="shared" si="1"/>
        <v>0.66666666666666663</v>
      </c>
      <c r="J37" s="158">
        <f>H37/H35</f>
        <v>0.66666666666666663</v>
      </c>
      <c r="L37" s="163">
        <v>34</v>
      </c>
      <c r="M37" s="146">
        <v>8</v>
      </c>
      <c r="N37" s="153">
        <f t="shared" si="2"/>
        <v>0.8</v>
      </c>
      <c r="O37" s="158">
        <f>M37/M35</f>
        <v>0.8</v>
      </c>
      <c r="Q37" s="163">
        <v>34</v>
      </c>
      <c r="R37" s="146">
        <v>5</v>
      </c>
      <c r="S37" s="153">
        <f t="shared" si="3"/>
        <v>0.83333333333333337</v>
      </c>
      <c r="T37" s="158">
        <f>R37/R35</f>
        <v>0.83333333333333337</v>
      </c>
      <c r="V37" s="163">
        <v>34</v>
      </c>
      <c r="W37" s="146">
        <v>4</v>
      </c>
      <c r="X37" s="153">
        <f t="shared" si="4"/>
        <v>0.8</v>
      </c>
      <c r="Y37" s="158">
        <f>W37/W35</f>
        <v>0.8</v>
      </c>
      <c r="AA37" s="163">
        <v>34</v>
      </c>
      <c r="AB37" s="146">
        <v>1</v>
      </c>
      <c r="AC37" s="155">
        <f t="shared" si="5"/>
        <v>0.5</v>
      </c>
      <c r="AD37" s="158">
        <f>AB37/AB35</f>
        <v>0.5</v>
      </c>
      <c r="AF37" s="163">
        <v>34</v>
      </c>
      <c r="AG37" s="146">
        <v>1</v>
      </c>
      <c r="AH37" s="155">
        <f t="shared" si="6"/>
        <v>1</v>
      </c>
      <c r="AI37" s="158"/>
    </row>
    <row r="38" spans="2:35" x14ac:dyDescent="0.25">
      <c r="B38" s="163">
        <v>35</v>
      </c>
      <c r="C38" s="142">
        <v>27</v>
      </c>
      <c r="D38" s="153">
        <f t="shared" ref="D38:D101" si="11">IF(C38=0,0,IF(C37=0,0,C38/C37))</f>
        <v>0.9</v>
      </c>
      <c r="E38" s="158">
        <f>C38/C35</f>
        <v>0.77142857142857146</v>
      </c>
      <c r="G38" s="163">
        <v>35</v>
      </c>
      <c r="H38" s="142">
        <v>8</v>
      </c>
      <c r="I38" s="153">
        <f t="shared" si="1"/>
        <v>0.66666666666666663</v>
      </c>
      <c r="J38" s="158">
        <f>H38/H35</f>
        <v>0.44444444444444442</v>
      </c>
      <c r="L38" s="163">
        <v>35</v>
      </c>
      <c r="M38" s="146">
        <v>6</v>
      </c>
      <c r="N38" s="153">
        <f t="shared" si="2"/>
        <v>0.75</v>
      </c>
      <c r="O38" s="158">
        <f>M38/M35</f>
        <v>0.6</v>
      </c>
      <c r="Q38" s="163">
        <v>35</v>
      </c>
      <c r="R38" s="146">
        <v>4</v>
      </c>
      <c r="S38" s="153">
        <f t="shared" si="3"/>
        <v>0.8</v>
      </c>
      <c r="T38" s="158">
        <f>R38/R35</f>
        <v>0.66666666666666663</v>
      </c>
      <c r="V38" s="163">
        <v>35</v>
      </c>
      <c r="W38" s="146">
        <v>3</v>
      </c>
      <c r="X38" s="153">
        <f t="shared" si="4"/>
        <v>0.75</v>
      </c>
      <c r="Y38" s="158">
        <f>W38/W35</f>
        <v>0.6</v>
      </c>
      <c r="AA38" s="163">
        <v>35</v>
      </c>
      <c r="AB38" s="146">
        <v>1</v>
      </c>
      <c r="AC38" s="155">
        <f t="shared" si="5"/>
        <v>1</v>
      </c>
      <c r="AD38" s="158">
        <f>AB38/AB35</f>
        <v>0.5</v>
      </c>
      <c r="AF38" s="163">
        <v>35</v>
      </c>
      <c r="AG38" s="146">
        <v>1</v>
      </c>
      <c r="AH38" s="155">
        <f t="shared" si="6"/>
        <v>1</v>
      </c>
      <c r="AI38" s="158"/>
    </row>
    <row r="39" spans="2:35" x14ac:dyDescent="0.25">
      <c r="B39" s="163">
        <v>36</v>
      </c>
      <c r="C39" s="142">
        <v>27</v>
      </c>
      <c r="D39" s="153">
        <f t="shared" si="11"/>
        <v>1</v>
      </c>
      <c r="E39" s="144"/>
      <c r="G39" s="163">
        <v>36</v>
      </c>
      <c r="H39" s="142">
        <v>8</v>
      </c>
      <c r="I39" s="153">
        <f t="shared" si="1"/>
        <v>1</v>
      </c>
      <c r="J39" s="144"/>
      <c r="L39" s="163">
        <v>36</v>
      </c>
      <c r="M39" s="146">
        <v>6</v>
      </c>
      <c r="N39" s="153">
        <f t="shared" si="2"/>
        <v>1</v>
      </c>
      <c r="O39" s="144"/>
      <c r="Q39" s="163">
        <v>36</v>
      </c>
      <c r="R39" s="146">
        <v>4</v>
      </c>
      <c r="S39" s="153">
        <f t="shared" si="3"/>
        <v>1</v>
      </c>
      <c r="T39" s="144"/>
      <c r="V39" s="163">
        <v>36</v>
      </c>
      <c r="W39" s="146">
        <v>3</v>
      </c>
      <c r="X39" s="153">
        <f t="shared" si="4"/>
        <v>1</v>
      </c>
      <c r="Y39" s="144"/>
      <c r="AA39" s="163">
        <v>36</v>
      </c>
      <c r="AB39" s="146">
        <v>1</v>
      </c>
      <c r="AC39" s="155">
        <f t="shared" si="5"/>
        <v>1</v>
      </c>
      <c r="AD39" s="144"/>
      <c r="AF39" s="163">
        <v>36</v>
      </c>
      <c r="AG39" s="146">
        <v>1</v>
      </c>
      <c r="AH39" s="155">
        <f t="shared" si="6"/>
        <v>1</v>
      </c>
      <c r="AI39" s="144"/>
    </row>
    <row r="40" spans="2:35" x14ac:dyDescent="0.25">
      <c r="B40" s="163">
        <v>37</v>
      </c>
      <c r="C40" s="142">
        <v>25</v>
      </c>
      <c r="D40" s="153">
        <f t="shared" si="11"/>
        <v>0.92592592592592593</v>
      </c>
      <c r="E40" s="144">
        <v>23</v>
      </c>
      <c r="G40" s="163">
        <v>37</v>
      </c>
      <c r="H40" s="142">
        <v>6</v>
      </c>
      <c r="I40" s="153">
        <f t="shared" si="1"/>
        <v>0.75</v>
      </c>
      <c r="J40" s="144"/>
      <c r="L40" s="163">
        <v>37</v>
      </c>
      <c r="M40" s="146">
        <v>5</v>
      </c>
      <c r="N40" s="153">
        <f t="shared" si="2"/>
        <v>0.83333333333333337</v>
      </c>
      <c r="O40" s="144"/>
      <c r="Q40" s="163">
        <v>37</v>
      </c>
      <c r="R40" s="146">
        <v>4</v>
      </c>
      <c r="S40" s="153">
        <f t="shared" si="3"/>
        <v>1</v>
      </c>
      <c r="T40" s="144"/>
      <c r="V40" s="163">
        <v>37</v>
      </c>
      <c r="W40" s="146">
        <v>3</v>
      </c>
      <c r="X40" s="153">
        <f t="shared" si="4"/>
        <v>1</v>
      </c>
      <c r="Y40" s="144"/>
      <c r="AA40" s="163">
        <v>37</v>
      </c>
      <c r="AB40" s="146">
        <v>1</v>
      </c>
      <c r="AC40" s="155">
        <f t="shared" si="5"/>
        <v>1</v>
      </c>
      <c r="AD40" s="144"/>
      <c r="AF40" s="163">
        <v>37</v>
      </c>
      <c r="AG40" s="146">
        <v>1</v>
      </c>
      <c r="AH40" s="155">
        <f t="shared" si="6"/>
        <v>1</v>
      </c>
      <c r="AI40" s="144"/>
    </row>
    <row r="41" spans="2:35" x14ac:dyDescent="0.25">
      <c r="B41" s="163">
        <v>38</v>
      </c>
      <c r="C41" s="142">
        <v>25</v>
      </c>
      <c r="D41" s="153">
        <f t="shared" si="11"/>
        <v>1</v>
      </c>
      <c r="E41" s="144">
        <v>23</v>
      </c>
      <c r="G41" s="163">
        <v>38</v>
      </c>
      <c r="H41" s="142">
        <v>6</v>
      </c>
      <c r="I41" s="153">
        <f t="shared" si="1"/>
        <v>1</v>
      </c>
      <c r="J41" s="144"/>
      <c r="L41" s="163">
        <v>38</v>
      </c>
      <c r="M41" s="146">
        <v>5</v>
      </c>
      <c r="N41" s="153">
        <f t="shared" si="2"/>
        <v>1</v>
      </c>
      <c r="O41" s="144"/>
      <c r="Q41" s="163">
        <v>38</v>
      </c>
      <c r="R41" s="146">
        <v>4</v>
      </c>
      <c r="S41" s="153">
        <f t="shared" si="3"/>
        <v>1</v>
      </c>
      <c r="T41" s="144"/>
      <c r="V41" s="163">
        <v>38</v>
      </c>
      <c r="W41" s="146">
        <v>3</v>
      </c>
      <c r="X41" s="153">
        <f t="shared" si="4"/>
        <v>1</v>
      </c>
      <c r="Y41" s="144"/>
      <c r="AA41" s="163">
        <v>38</v>
      </c>
      <c r="AB41" s="146">
        <v>1</v>
      </c>
      <c r="AC41" s="155">
        <f t="shared" si="5"/>
        <v>1</v>
      </c>
      <c r="AD41" s="144"/>
      <c r="AF41" s="163">
        <v>38</v>
      </c>
      <c r="AG41" s="146">
        <v>1</v>
      </c>
      <c r="AH41" s="155">
        <f t="shared" si="6"/>
        <v>1</v>
      </c>
      <c r="AI41" s="144"/>
    </row>
    <row r="42" spans="2:35" x14ac:dyDescent="0.25">
      <c r="B42" s="163">
        <v>39</v>
      </c>
      <c r="C42" s="142">
        <v>25</v>
      </c>
      <c r="D42" s="153">
        <f t="shared" si="11"/>
        <v>1</v>
      </c>
      <c r="E42" s="144">
        <v>22</v>
      </c>
      <c r="G42" s="163">
        <v>39</v>
      </c>
      <c r="H42" s="142">
        <v>6</v>
      </c>
      <c r="I42" s="153">
        <f t="shared" si="1"/>
        <v>1</v>
      </c>
      <c r="J42" s="144"/>
      <c r="L42" s="163">
        <v>39</v>
      </c>
      <c r="M42" s="146">
        <v>5</v>
      </c>
      <c r="N42" s="153">
        <f t="shared" si="2"/>
        <v>1</v>
      </c>
      <c r="O42" s="144"/>
      <c r="Q42" s="163">
        <v>39</v>
      </c>
      <c r="R42" s="146">
        <v>4</v>
      </c>
      <c r="S42" s="153">
        <f t="shared" si="3"/>
        <v>1</v>
      </c>
      <c r="T42" s="144"/>
      <c r="V42" s="163">
        <v>39</v>
      </c>
      <c r="W42" s="146">
        <v>3</v>
      </c>
      <c r="X42" s="153">
        <f t="shared" si="4"/>
        <v>1</v>
      </c>
      <c r="Y42" s="144"/>
      <c r="AA42" s="163">
        <v>39</v>
      </c>
      <c r="AB42" s="146">
        <v>1</v>
      </c>
      <c r="AC42" s="155">
        <f t="shared" si="5"/>
        <v>1</v>
      </c>
      <c r="AD42" s="144"/>
      <c r="AF42" s="163">
        <v>39</v>
      </c>
      <c r="AG42" s="146">
        <v>1</v>
      </c>
      <c r="AH42" s="155">
        <f t="shared" si="6"/>
        <v>1</v>
      </c>
      <c r="AI42" s="144"/>
    </row>
    <row r="43" spans="2:35" x14ac:dyDescent="0.25">
      <c r="B43" s="163">
        <v>40</v>
      </c>
      <c r="C43" s="142">
        <v>25</v>
      </c>
      <c r="D43" s="153">
        <f t="shared" si="11"/>
        <v>1</v>
      </c>
      <c r="E43" s="144">
        <v>22</v>
      </c>
      <c r="G43" s="163">
        <v>40</v>
      </c>
      <c r="H43" s="142">
        <v>6</v>
      </c>
      <c r="I43" s="153">
        <f t="shared" si="1"/>
        <v>1</v>
      </c>
      <c r="J43" s="144"/>
      <c r="L43" s="163">
        <v>40</v>
      </c>
      <c r="M43" s="146">
        <v>5</v>
      </c>
      <c r="N43" s="153">
        <f t="shared" si="2"/>
        <v>1</v>
      </c>
      <c r="O43" s="144"/>
      <c r="Q43" s="163">
        <v>40</v>
      </c>
      <c r="R43" s="146">
        <v>4</v>
      </c>
      <c r="S43" s="153">
        <f t="shared" si="3"/>
        <v>1</v>
      </c>
      <c r="T43" s="144"/>
      <c r="V43" s="163">
        <v>40</v>
      </c>
      <c r="W43" s="146">
        <v>3</v>
      </c>
      <c r="X43" s="153">
        <f t="shared" si="4"/>
        <v>1</v>
      </c>
      <c r="Y43" s="144"/>
      <c r="AA43" s="163">
        <v>40</v>
      </c>
      <c r="AB43" s="146">
        <v>1</v>
      </c>
      <c r="AC43" s="155">
        <f t="shared" si="5"/>
        <v>1</v>
      </c>
      <c r="AD43" s="144"/>
      <c r="AF43" s="163">
        <v>40</v>
      </c>
      <c r="AG43" s="146">
        <v>1</v>
      </c>
      <c r="AH43" s="155">
        <f t="shared" si="6"/>
        <v>1</v>
      </c>
      <c r="AI43" s="144"/>
    </row>
    <row r="44" spans="2:35" x14ac:dyDescent="0.25">
      <c r="B44" s="163">
        <v>41</v>
      </c>
      <c r="C44" s="142">
        <v>25</v>
      </c>
      <c r="D44" s="153">
        <f t="shared" si="11"/>
        <v>1</v>
      </c>
      <c r="E44" s="144">
        <v>20</v>
      </c>
      <c r="G44" s="163">
        <v>41</v>
      </c>
      <c r="H44" s="142">
        <v>5</v>
      </c>
      <c r="I44" s="153">
        <f t="shared" si="1"/>
        <v>0.83333333333333337</v>
      </c>
      <c r="J44" s="144"/>
      <c r="L44" s="163">
        <v>41</v>
      </c>
      <c r="M44" s="146">
        <v>4</v>
      </c>
      <c r="N44" s="153">
        <f t="shared" si="2"/>
        <v>0.8</v>
      </c>
      <c r="O44" s="144"/>
      <c r="Q44" s="163">
        <v>41</v>
      </c>
      <c r="R44" s="146">
        <v>3</v>
      </c>
      <c r="S44" s="153">
        <f t="shared" si="3"/>
        <v>0.75</v>
      </c>
      <c r="T44" s="144"/>
      <c r="V44" s="163">
        <v>41</v>
      </c>
      <c r="W44" s="146">
        <v>2</v>
      </c>
      <c r="X44" s="153">
        <f t="shared" si="4"/>
        <v>0.66666666666666663</v>
      </c>
      <c r="Y44" s="144"/>
      <c r="AA44" s="163">
        <v>41</v>
      </c>
      <c r="AB44" s="146">
        <v>1</v>
      </c>
      <c r="AC44" s="155">
        <f t="shared" si="5"/>
        <v>1</v>
      </c>
      <c r="AD44" s="144"/>
      <c r="AF44" s="163">
        <v>41</v>
      </c>
      <c r="AG44" s="146">
        <v>1</v>
      </c>
      <c r="AH44" s="155">
        <f t="shared" si="6"/>
        <v>1</v>
      </c>
      <c r="AI44" s="144"/>
    </row>
    <row r="45" spans="2:35" x14ac:dyDescent="0.25">
      <c r="B45" s="163">
        <v>42</v>
      </c>
      <c r="C45" s="142">
        <v>23</v>
      </c>
      <c r="D45" s="153">
        <f t="shared" si="11"/>
        <v>0.92</v>
      </c>
      <c r="E45" s="144">
        <v>20</v>
      </c>
      <c r="G45" s="163">
        <v>42</v>
      </c>
      <c r="H45" s="142">
        <v>5</v>
      </c>
      <c r="I45" s="153">
        <f t="shared" si="1"/>
        <v>1</v>
      </c>
      <c r="J45" s="144"/>
      <c r="L45" s="163">
        <v>42</v>
      </c>
      <c r="M45" s="146">
        <v>4</v>
      </c>
      <c r="N45" s="153">
        <f t="shared" si="2"/>
        <v>1</v>
      </c>
      <c r="O45" s="144"/>
      <c r="Q45" s="163">
        <v>42</v>
      </c>
      <c r="R45" s="146">
        <v>3</v>
      </c>
      <c r="S45" s="153">
        <f t="shared" si="3"/>
        <v>1</v>
      </c>
      <c r="T45" s="144"/>
      <c r="V45" s="163">
        <v>42</v>
      </c>
      <c r="W45" s="146">
        <v>2</v>
      </c>
      <c r="X45" s="153">
        <f t="shared" si="4"/>
        <v>1</v>
      </c>
      <c r="Y45" s="144"/>
      <c r="AA45" s="163">
        <v>42</v>
      </c>
      <c r="AB45" s="146">
        <v>1</v>
      </c>
      <c r="AC45" s="155">
        <f t="shared" si="5"/>
        <v>1</v>
      </c>
      <c r="AD45" s="144"/>
      <c r="AF45" s="163">
        <v>42</v>
      </c>
      <c r="AG45" s="146">
        <v>1</v>
      </c>
      <c r="AH45" s="155">
        <f t="shared" si="6"/>
        <v>1</v>
      </c>
      <c r="AI45" s="144"/>
    </row>
    <row r="46" spans="2:35" x14ac:dyDescent="0.25">
      <c r="B46" s="163">
        <v>43</v>
      </c>
      <c r="C46" s="142">
        <v>22</v>
      </c>
      <c r="D46" s="153">
        <f t="shared" si="11"/>
        <v>0.95652173913043481</v>
      </c>
      <c r="E46" s="144">
        <v>20</v>
      </c>
      <c r="G46" s="163">
        <v>43</v>
      </c>
      <c r="H46" s="142">
        <v>5</v>
      </c>
      <c r="I46" s="153">
        <f t="shared" si="1"/>
        <v>1</v>
      </c>
      <c r="J46" s="144"/>
      <c r="L46" s="163">
        <v>43</v>
      </c>
      <c r="M46" s="146">
        <v>4</v>
      </c>
      <c r="N46" s="153">
        <f t="shared" si="2"/>
        <v>1</v>
      </c>
      <c r="O46" s="144"/>
      <c r="Q46" s="163">
        <v>43</v>
      </c>
      <c r="R46" s="146">
        <v>3</v>
      </c>
      <c r="S46" s="153">
        <f t="shared" si="3"/>
        <v>1</v>
      </c>
      <c r="T46" s="144"/>
      <c r="V46" s="163">
        <v>43</v>
      </c>
      <c r="W46" s="146">
        <v>2</v>
      </c>
      <c r="X46" s="153">
        <f t="shared" si="4"/>
        <v>1</v>
      </c>
      <c r="Y46" s="144"/>
      <c r="AA46" s="163">
        <v>43</v>
      </c>
      <c r="AB46" s="146">
        <v>1</v>
      </c>
      <c r="AC46" s="155">
        <f t="shared" si="5"/>
        <v>1</v>
      </c>
      <c r="AD46" s="144"/>
      <c r="AF46" s="163">
        <v>43</v>
      </c>
      <c r="AG46" s="146">
        <v>1</v>
      </c>
      <c r="AH46" s="155">
        <f t="shared" si="6"/>
        <v>1</v>
      </c>
      <c r="AI46" s="144"/>
    </row>
    <row r="47" spans="2:35" x14ac:dyDescent="0.25">
      <c r="B47" s="163">
        <v>44</v>
      </c>
      <c r="C47" s="142">
        <v>22</v>
      </c>
      <c r="D47" s="153">
        <f t="shared" si="11"/>
        <v>1</v>
      </c>
      <c r="E47" s="144">
        <v>20</v>
      </c>
      <c r="G47" s="163">
        <v>44</v>
      </c>
      <c r="H47" s="142">
        <v>5</v>
      </c>
      <c r="I47" s="153">
        <f t="shared" si="1"/>
        <v>1</v>
      </c>
      <c r="J47" s="144"/>
      <c r="L47" s="163">
        <v>44</v>
      </c>
      <c r="M47" s="146">
        <v>4</v>
      </c>
      <c r="N47" s="153">
        <f t="shared" si="2"/>
        <v>1</v>
      </c>
      <c r="O47" s="144"/>
      <c r="Q47" s="163">
        <v>44</v>
      </c>
      <c r="R47" s="146">
        <v>3</v>
      </c>
      <c r="S47" s="153">
        <f t="shared" si="3"/>
        <v>1</v>
      </c>
      <c r="T47" s="144"/>
      <c r="V47" s="163">
        <v>44</v>
      </c>
      <c r="W47" s="146">
        <v>2</v>
      </c>
      <c r="X47" s="153">
        <f t="shared" si="4"/>
        <v>1</v>
      </c>
      <c r="Y47" s="144"/>
      <c r="AA47" s="163">
        <v>44</v>
      </c>
      <c r="AB47" s="146">
        <v>1</v>
      </c>
      <c r="AC47" s="155">
        <f t="shared" si="5"/>
        <v>1</v>
      </c>
      <c r="AD47" s="144"/>
      <c r="AF47" s="163">
        <v>44</v>
      </c>
      <c r="AG47" s="146">
        <v>1</v>
      </c>
      <c r="AH47" s="155">
        <f t="shared" si="6"/>
        <v>1</v>
      </c>
      <c r="AI47" s="144"/>
    </row>
    <row r="48" spans="2:35" x14ac:dyDescent="0.25">
      <c r="B48" s="163">
        <v>45</v>
      </c>
      <c r="C48" s="142">
        <v>21</v>
      </c>
      <c r="D48" s="153">
        <f t="shared" si="11"/>
        <v>0.95454545454545459</v>
      </c>
      <c r="E48" s="144">
        <v>18</v>
      </c>
      <c r="G48" s="163">
        <v>45</v>
      </c>
      <c r="H48" s="142">
        <v>5</v>
      </c>
      <c r="I48" s="153">
        <f t="shared" si="1"/>
        <v>1</v>
      </c>
      <c r="J48" s="144"/>
      <c r="L48" s="163">
        <v>45</v>
      </c>
      <c r="M48" s="146">
        <v>4</v>
      </c>
      <c r="N48" s="153">
        <f t="shared" si="2"/>
        <v>1</v>
      </c>
      <c r="O48" s="144"/>
      <c r="Q48" s="163">
        <v>45</v>
      </c>
      <c r="R48" s="146">
        <v>3</v>
      </c>
      <c r="S48" s="153">
        <f t="shared" si="3"/>
        <v>1</v>
      </c>
      <c r="T48" s="144"/>
      <c r="V48" s="163">
        <v>45</v>
      </c>
      <c r="W48" s="146">
        <v>2</v>
      </c>
      <c r="X48" s="153">
        <f t="shared" si="4"/>
        <v>1</v>
      </c>
      <c r="Y48" s="144"/>
      <c r="AA48" s="163">
        <v>45</v>
      </c>
      <c r="AB48" s="146">
        <v>1</v>
      </c>
      <c r="AC48" s="155">
        <f t="shared" si="5"/>
        <v>1</v>
      </c>
      <c r="AD48" s="144"/>
      <c r="AF48" s="163">
        <v>45</v>
      </c>
      <c r="AG48" s="146">
        <v>1</v>
      </c>
      <c r="AH48" s="155">
        <f t="shared" si="6"/>
        <v>1</v>
      </c>
      <c r="AI48" s="144"/>
    </row>
    <row r="49" spans="2:35" x14ac:dyDescent="0.25">
      <c r="B49" s="163">
        <v>46</v>
      </c>
      <c r="C49" s="142">
        <v>20</v>
      </c>
      <c r="D49" s="153">
        <f t="shared" si="11"/>
        <v>0.95238095238095233</v>
      </c>
      <c r="E49" s="144">
        <v>18</v>
      </c>
      <c r="G49" s="163">
        <v>46</v>
      </c>
      <c r="H49" s="142">
        <v>5</v>
      </c>
      <c r="I49" s="153">
        <f t="shared" si="1"/>
        <v>1</v>
      </c>
      <c r="J49" s="144"/>
      <c r="L49" s="163">
        <v>46</v>
      </c>
      <c r="M49" s="146">
        <v>4</v>
      </c>
      <c r="N49" s="153">
        <f t="shared" si="2"/>
        <v>1</v>
      </c>
      <c r="O49" s="144"/>
      <c r="Q49" s="163">
        <v>46</v>
      </c>
      <c r="R49" s="146">
        <v>3</v>
      </c>
      <c r="S49" s="153">
        <f t="shared" si="3"/>
        <v>1</v>
      </c>
      <c r="T49" s="144"/>
      <c r="V49" s="163">
        <v>46</v>
      </c>
      <c r="W49" s="146">
        <v>2</v>
      </c>
      <c r="X49" s="153">
        <f t="shared" si="4"/>
        <v>1</v>
      </c>
      <c r="Y49" s="144"/>
      <c r="AA49" s="163">
        <v>46</v>
      </c>
      <c r="AB49" s="146">
        <v>1</v>
      </c>
      <c r="AC49" s="155">
        <f t="shared" si="5"/>
        <v>1</v>
      </c>
      <c r="AD49" s="144"/>
      <c r="AF49" s="163">
        <v>46</v>
      </c>
      <c r="AG49" s="146">
        <v>1</v>
      </c>
      <c r="AH49" s="155">
        <f t="shared" si="6"/>
        <v>1</v>
      </c>
      <c r="AI49" s="144"/>
    </row>
    <row r="50" spans="2:35" x14ac:dyDescent="0.25">
      <c r="B50" s="163">
        <v>47</v>
      </c>
      <c r="C50" s="142">
        <v>19</v>
      </c>
      <c r="D50" s="153">
        <f t="shared" si="11"/>
        <v>0.95</v>
      </c>
      <c r="E50" s="144">
        <v>18</v>
      </c>
      <c r="G50" s="163">
        <v>47</v>
      </c>
      <c r="H50" s="142">
        <v>5</v>
      </c>
      <c r="I50" s="153">
        <f t="shared" si="1"/>
        <v>1</v>
      </c>
      <c r="J50" s="144"/>
      <c r="L50" s="163">
        <v>47</v>
      </c>
      <c r="M50" s="146">
        <v>4</v>
      </c>
      <c r="N50" s="153">
        <f t="shared" si="2"/>
        <v>1</v>
      </c>
      <c r="O50" s="144"/>
      <c r="Q50" s="163">
        <v>47</v>
      </c>
      <c r="R50" s="146">
        <v>3</v>
      </c>
      <c r="S50" s="153">
        <f t="shared" si="3"/>
        <v>1</v>
      </c>
      <c r="T50" s="144"/>
      <c r="V50" s="163">
        <v>47</v>
      </c>
      <c r="W50" s="146">
        <v>2</v>
      </c>
      <c r="X50" s="153">
        <f t="shared" si="4"/>
        <v>1</v>
      </c>
      <c r="Y50" s="144"/>
      <c r="AA50" s="163">
        <v>47</v>
      </c>
      <c r="AB50" s="146">
        <v>1</v>
      </c>
      <c r="AC50" s="155">
        <f t="shared" si="5"/>
        <v>1</v>
      </c>
      <c r="AD50" s="144"/>
      <c r="AF50" s="163">
        <v>47</v>
      </c>
      <c r="AG50" s="146">
        <v>1</v>
      </c>
      <c r="AH50" s="155">
        <f t="shared" si="6"/>
        <v>1</v>
      </c>
      <c r="AI50" s="144"/>
    </row>
    <row r="51" spans="2:35" x14ac:dyDescent="0.25">
      <c r="B51" s="163">
        <v>48</v>
      </c>
      <c r="C51" s="142">
        <v>19</v>
      </c>
      <c r="D51" s="153">
        <f t="shared" si="11"/>
        <v>1</v>
      </c>
      <c r="E51" s="144">
        <v>18</v>
      </c>
      <c r="G51" s="163">
        <v>48</v>
      </c>
      <c r="H51" s="142">
        <v>5</v>
      </c>
      <c r="I51" s="153">
        <f t="shared" si="1"/>
        <v>1</v>
      </c>
      <c r="J51" s="144"/>
      <c r="L51" s="163">
        <v>48</v>
      </c>
      <c r="M51" s="146">
        <v>4</v>
      </c>
      <c r="N51" s="153">
        <f t="shared" si="2"/>
        <v>1</v>
      </c>
      <c r="O51" s="144"/>
      <c r="Q51" s="163">
        <v>48</v>
      </c>
      <c r="R51" s="146">
        <v>3</v>
      </c>
      <c r="S51" s="153">
        <f t="shared" si="3"/>
        <v>1</v>
      </c>
      <c r="T51" s="144"/>
      <c r="V51" s="163">
        <v>48</v>
      </c>
      <c r="W51" s="146">
        <v>2</v>
      </c>
      <c r="X51" s="153">
        <f t="shared" si="4"/>
        <v>1</v>
      </c>
      <c r="Y51" s="144"/>
      <c r="AA51" s="163">
        <v>48</v>
      </c>
      <c r="AB51" s="146">
        <v>1</v>
      </c>
      <c r="AC51" s="155">
        <f t="shared" si="5"/>
        <v>1</v>
      </c>
      <c r="AD51" s="144"/>
      <c r="AF51" s="163">
        <v>48</v>
      </c>
      <c r="AG51" s="146">
        <v>1</v>
      </c>
      <c r="AH51" s="155">
        <f t="shared" si="6"/>
        <v>1</v>
      </c>
      <c r="AI51" s="144"/>
    </row>
    <row r="52" spans="2:35" x14ac:dyDescent="0.25">
      <c r="B52" s="163">
        <v>49</v>
      </c>
      <c r="C52" s="142">
        <v>19</v>
      </c>
      <c r="D52" s="153">
        <f t="shared" si="11"/>
        <v>1</v>
      </c>
      <c r="E52" s="144">
        <v>18</v>
      </c>
      <c r="G52" s="163">
        <v>49</v>
      </c>
      <c r="H52" s="142">
        <v>4</v>
      </c>
      <c r="I52" s="153">
        <f t="shared" si="1"/>
        <v>0.8</v>
      </c>
      <c r="J52" s="144"/>
      <c r="L52" s="163">
        <v>49</v>
      </c>
      <c r="M52" s="146">
        <v>3</v>
      </c>
      <c r="N52" s="153">
        <f t="shared" si="2"/>
        <v>0.75</v>
      </c>
      <c r="O52" s="144"/>
      <c r="Q52" s="163">
        <v>49</v>
      </c>
      <c r="R52" s="146">
        <v>2</v>
      </c>
      <c r="S52" s="153">
        <f t="shared" si="3"/>
        <v>0.66666666666666663</v>
      </c>
      <c r="T52" s="144"/>
      <c r="V52" s="163">
        <v>49</v>
      </c>
      <c r="W52" s="146">
        <v>1</v>
      </c>
      <c r="X52" s="153">
        <f t="shared" si="4"/>
        <v>0.5</v>
      </c>
      <c r="Y52" s="144"/>
      <c r="AA52" s="163">
        <v>49</v>
      </c>
      <c r="AB52" s="146">
        <v>1</v>
      </c>
      <c r="AC52" s="155">
        <f t="shared" si="5"/>
        <v>1</v>
      </c>
      <c r="AD52" s="144"/>
      <c r="AF52" s="163">
        <v>49</v>
      </c>
      <c r="AG52" s="146">
        <v>1</v>
      </c>
      <c r="AH52" s="155">
        <f t="shared" si="6"/>
        <v>1</v>
      </c>
      <c r="AI52" s="144"/>
    </row>
    <row r="53" spans="2:35" x14ac:dyDescent="0.25">
      <c r="B53" s="163">
        <v>50</v>
      </c>
      <c r="C53" s="142">
        <v>18</v>
      </c>
      <c r="D53" s="153">
        <f t="shared" si="11"/>
        <v>0.94736842105263153</v>
      </c>
      <c r="E53" s="144">
        <v>17</v>
      </c>
      <c r="G53" s="163">
        <v>50</v>
      </c>
      <c r="H53" s="142">
        <v>4</v>
      </c>
      <c r="I53" s="153">
        <f t="shared" si="1"/>
        <v>1</v>
      </c>
      <c r="J53" s="144"/>
      <c r="L53" s="163">
        <v>50</v>
      </c>
      <c r="M53" s="146">
        <v>3</v>
      </c>
      <c r="N53" s="153">
        <f t="shared" si="2"/>
        <v>1</v>
      </c>
      <c r="O53" s="144"/>
      <c r="Q53" s="163">
        <v>50</v>
      </c>
      <c r="R53" s="146">
        <v>2</v>
      </c>
      <c r="S53" s="153">
        <f t="shared" si="3"/>
        <v>1</v>
      </c>
      <c r="T53" s="144"/>
      <c r="V53" s="163">
        <v>50</v>
      </c>
      <c r="W53" s="146">
        <v>1</v>
      </c>
      <c r="X53" s="153">
        <f t="shared" si="4"/>
        <v>1</v>
      </c>
      <c r="Y53" s="144"/>
      <c r="AA53" s="163">
        <v>50</v>
      </c>
      <c r="AB53" s="146">
        <v>1</v>
      </c>
      <c r="AC53" s="155">
        <f t="shared" si="5"/>
        <v>1</v>
      </c>
      <c r="AD53" s="144"/>
      <c r="AF53" s="163">
        <v>50</v>
      </c>
      <c r="AG53" s="146">
        <v>1</v>
      </c>
      <c r="AH53" s="155">
        <f t="shared" si="6"/>
        <v>1</v>
      </c>
      <c r="AI53" s="144"/>
    </row>
    <row r="54" spans="2:35" x14ac:dyDescent="0.25">
      <c r="B54" s="163">
        <v>51</v>
      </c>
      <c r="C54" s="142">
        <v>17</v>
      </c>
      <c r="D54" s="153">
        <f t="shared" si="11"/>
        <v>0.94444444444444442</v>
      </c>
      <c r="E54" s="144">
        <v>16</v>
      </c>
      <c r="G54" s="163">
        <v>51</v>
      </c>
      <c r="H54" s="142">
        <v>4</v>
      </c>
      <c r="I54" s="153">
        <f t="shared" si="1"/>
        <v>1</v>
      </c>
      <c r="J54" s="144"/>
      <c r="L54" s="163">
        <v>51</v>
      </c>
      <c r="M54" s="146">
        <v>3</v>
      </c>
      <c r="N54" s="153">
        <f t="shared" si="2"/>
        <v>1</v>
      </c>
      <c r="O54" s="144"/>
      <c r="Q54" s="163">
        <v>51</v>
      </c>
      <c r="R54" s="146">
        <v>2</v>
      </c>
      <c r="S54" s="153">
        <f t="shared" si="3"/>
        <v>1</v>
      </c>
      <c r="T54" s="144"/>
      <c r="V54" s="163">
        <v>51</v>
      </c>
      <c r="W54" s="146">
        <v>1</v>
      </c>
      <c r="X54" s="153">
        <f t="shared" si="4"/>
        <v>1</v>
      </c>
      <c r="Y54" s="144"/>
      <c r="AA54" s="163">
        <v>51</v>
      </c>
      <c r="AB54" s="146">
        <v>1</v>
      </c>
      <c r="AC54" s="155">
        <f t="shared" si="5"/>
        <v>1</v>
      </c>
      <c r="AD54" s="144"/>
      <c r="AF54" s="163">
        <v>51</v>
      </c>
      <c r="AG54" s="146">
        <v>1</v>
      </c>
      <c r="AH54" s="155">
        <f t="shared" si="6"/>
        <v>1</v>
      </c>
      <c r="AI54" s="144"/>
    </row>
    <row r="55" spans="2:35" x14ac:dyDescent="0.25">
      <c r="B55" s="163">
        <v>52</v>
      </c>
      <c r="C55" s="142">
        <v>17</v>
      </c>
      <c r="D55" s="153">
        <f t="shared" si="11"/>
        <v>1</v>
      </c>
      <c r="E55" s="144">
        <v>16</v>
      </c>
      <c r="G55" s="163">
        <v>52</v>
      </c>
      <c r="H55" s="142">
        <v>4</v>
      </c>
      <c r="I55" s="153">
        <f t="shared" si="1"/>
        <v>1</v>
      </c>
      <c r="J55" s="144"/>
      <c r="L55" s="163">
        <v>52</v>
      </c>
      <c r="M55" s="146">
        <v>3</v>
      </c>
      <c r="N55" s="153">
        <f t="shared" si="2"/>
        <v>1</v>
      </c>
      <c r="O55" s="144"/>
      <c r="Q55" s="163">
        <v>52</v>
      </c>
      <c r="R55" s="146">
        <v>2</v>
      </c>
      <c r="S55" s="153">
        <f t="shared" si="3"/>
        <v>1</v>
      </c>
      <c r="T55" s="144"/>
      <c r="V55" s="163">
        <v>52</v>
      </c>
      <c r="W55" s="146">
        <v>1</v>
      </c>
      <c r="X55" s="153">
        <f t="shared" si="4"/>
        <v>1</v>
      </c>
      <c r="Y55" s="144"/>
      <c r="AA55" s="163">
        <v>52</v>
      </c>
      <c r="AB55" s="146">
        <v>1</v>
      </c>
      <c r="AC55" s="155">
        <f t="shared" si="5"/>
        <v>1</v>
      </c>
      <c r="AD55" s="144"/>
      <c r="AF55" s="163">
        <v>52</v>
      </c>
      <c r="AG55" s="146">
        <v>1</v>
      </c>
      <c r="AH55" s="155">
        <f t="shared" si="6"/>
        <v>1</v>
      </c>
      <c r="AI55" s="144"/>
    </row>
    <row r="56" spans="2:35" x14ac:dyDescent="0.25">
      <c r="B56" s="163">
        <v>53</v>
      </c>
      <c r="C56" s="142">
        <v>16</v>
      </c>
      <c r="D56" s="153">
        <f t="shared" si="11"/>
        <v>0.94117647058823528</v>
      </c>
      <c r="E56" s="144">
        <v>15</v>
      </c>
      <c r="G56" s="163">
        <v>53</v>
      </c>
      <c r="H56" s="142">
        <v>4</v>
      </c>
      <c r="I56" s="153">
        <f t="shared" si="1"/>
        <v>1</v>
      </c>
      <c r="J56" s="144"/>
      <c r="L56" s="163">
        <v>53</v>
      </c>
      <c r="M56" s="146">
        <v>3</v>
      </c>
      <c r="N56" s="153">
        <f t="shared" si="2"/>
        <v>1</v>
      </c>
      <c r="O56" s="144">
        <v>48</v>
      </c>
      <c r="Q56" s="163">
        <v>53</v>
      </c>
      <c r="R56" s="146">
        <v>2</v>
      </c>
      <c r="S56" s="153">
        <f t="shared" si="3"/>
        <v>1</v>
      </c>
      <c r="T56" s="144"/>
      <c r="V56" s="163">
        <v>53</v>
      </c>
      <c r="W56" s="146">
        <v>1</v>
      </c>
      <c r="X56" s="153">
        <f t="shared" si="4"/>
        <v>1</v>
      </c>
      <c r="Y56" s="144"/>
      <c r="AA56" s="163">
        <v>53</v>
      </c>
      <c r="AB56" s="146">
        <v>1</v>
      </c>
      <c r="AC56" s="155">
        <f t="shared" si="5"/>
        <v>1</v>
      </c>
      <c r="AD56" s="144"/>
      <c r="AF56" s="163">
        <v>53</v>
      </c>
      <c r="AG56" s="146">
        <v>1</v>
      </c>
      <c r="AH56" s="155">
        <f t="shared" si="6"/>
        <v>1</v>
      </c>
      <c r="AI56" s="144"/>
    </row>
    <row r="57" spans="2:35" x14ac:dyDescent="0.25">
      <c r="B57" s="163">
        <v>54</v>
      </c>
      <c r="C57" s="142">
        <v>16</v>
      </c>
      <c r="D57" s="153">
        <f t="shared" si="11"/>
        <v>1</v>
      </c>
      <c r="E57" s="144">
        <v>15</v>
      </c>
      <c r="G57" s="163">
        <v>54</v>
      </c>
      <c r="H57" s="142">
        <v>4</v>
      </c>
      <c r="I57" s="153">
        <f t="shared" si="1"/>
        <v>1</v>
      </c>
      <c r="J57" s="144"/>
      <c r="L57" s="163">
        <v>54</v>
      </c>
      <c r="M57" s="146">
        <v>3</v>
      </c>
      <c r="N57" s="153">
        <f t="shared" si="2"/>
        <v>1</v>
      </c>
      <c r="O57" s="144"/>
      <c r="Q57" s="163">
        <v>54</v>
      </c>
      <c r="R57" s="146">
        <v>2</v>
      </c>
      <c r="S57" s="153">
        <f t="shared" si="3"/>
        <v>1</v>
      </c>
      <c r="T57" s="144"/>
      <c r="V57" s="163">
        <v>54</v>
      </c>
      <c r="W57" s="146">
        <v>1</v>
      </c>
      <c r="X57" s="153">
        <f t="shared" si="4"/>
        <v>1</v>
      </c>
      <c r="Y57" s="144"/>
      <c r="AA57" s="163">
        <v>54</v>
      </c>
      <c r="AB57" s="146">
        <v>1</v>
      </c>
      <c r="AC57" s="155">
        <f t="shared" si="5"/>
        <v>1</v>
      </c>
      <c r="AD57" s="144"/>
      <c r="AF57" s="163">
        <v>54</v>
      </c>
      <c r="AG57" s="146">
        <v>1</v>
      </c>
      <c r="AH57" s="155">
        <f t="shared" si="6"/>
        <v>1</v>
      </c>
      <c r="AI57" s="144"/>
    </row>
    <row r="58" spans="2:35" x14ac:dyDescent="0.25">
      <c r="B58" s="163">
        <v>55</v>
      </c>
      <c r="C58" s="142">
        <v>16</v>
      </c>
      <c r="D58" s="153">
        <f t="shared" si="11"/>
        <v>1</v>
      </c>
      <c r="E58" s="144">
        <v>15</v>
      </c>
      <c r="G58" s="163">
        <v>55</v>
      </c>
      <c r="H58" s="142">
        <v>4</v>
      </c>
      <c r="I58" s="153">
        <f t="shared" si="1"/>
        <v>1</v>
      </c>
      <c r="J58" s="144"/>
      <c r="L58" s="163">
        <v>55</v>
      </c>
      <c r="M58" s="146">
        <v>3</v>
      </c>
      <c r="N58" s="153">
        <f t="shared" si="2"/>
        <v>1</v>
      </c>
      <c r="O58" s="144"/>
      <c r="Q58" s="163">
        <v>55</v>
      </c>
      <c r="R58" s="146">
        <v>2</v>
      </c>
      <c r="S58" s="153">
        <f t="shared" si="3"/>
        <v>1</v>
      </c>
      <c r="T58" s="144"/>
      <c r="V58" s="163">
        <v>55</v>
      </c>
      <c r="W58" s="146">
        <v>1</v>
      </c>
      <c r="X58" s="153">
        <f t="shared" si="4"/>
        <v>1</v>
      </c>
      <c r="Y58" s="144"/>
      <c r="AA58" s="163">
        <v>55</v>
      </c>
      <c r="AB58" s="146">
        <v>1</v>
      </c>
      <c r="AC58" s="155">
        <f t="shared" si="5"/>
        <v>1</v>
      </c>
      <c r="AD58" s="144"/>
      <c r="AF58" s="163">
        <v>55</v>
      </c>
      <c r="AG58" s="146">
        <v>1</v>
      </c>
      <c r="AH58" s="155">
        <f t="shared" si="6"/>
        <v>1</v>
      </c>
      <c r="AI58" s="144"/>
    </row>
    <row r="59" spans="2:35" x14ac:dyDescent="0.25">
      <c r="B59" s="163">
        <v>56</v>
      </c>
      <c r="C59" s="142">
        <v>16</v>
      </c>
      <c r="D59" s="153">
        <f t="shared" si="11"/>
        <v>1</v>
      </c>
      <c r="E59" s="144">
        <v>15</v>
      </c>
      <c r="G59" s="163">
        <v>56</v>
      </c>
      <c r="H59" s="142">
        <v>4</v>
      </c>
      <c r="I59" s="153">
        <f t="shared" si="1"/>
        <v>1</v>
      </c>
      <c r="J59" s="144"/>
      <c r="L59" s="163">
        <v>56</v>
      </c>
      <c r="M59" s="146">
        <v>3</v>
      </c>
      <c r="N59" s="153">
        <f t="shared" si="2"/>
        <v>1</v>
      </c>
      <c r="O59" s="144">
        <v>40</v>
      </c>
      <c r="Q59" s="163">
        <v>56</v>
      </c>
      <c r="R59" s="146">
        <v>2</v>
      </c>
      <c r="S59" s="153">
        <f t="shared" si="3"/>
        <v>1</v>
      </c>
      <c r="T59" s="144"/>
      <c r="V59" s="163">
        <v>56</v>
      </c>
      <c r="W59" s="146">
        <v>1</v>
      </c>
      <c r="X59" s="153">
        <f t="shared" si="4"/>
        <v>1</v>
      </c>
      <c r="Y59" s="144"/>
      <c r="AA59" s="163">
        <v>56</v>
      </c>
      <c r="AB59" s="146">
        <v>1</v>
      </c>
      <c r="AC59" s="155">
        <f t="shared" si="5"/>
        <v>1</v>
      </c>
      <c r="AD59" s="144"/>
      <c r="AF59" s="163">
        <v>56</v>
      </c>
      <c r="AG59" s="146">
        <v>1</v>
      </c>
      <c r="AH59" s="155">
        <f t="shared" si="6"/>
        <v>1</v>
      </c>
      <c r="AI59" s="144"/>
    </row>
    <row r="60" spans="2:35" x14ac:dyDescent="0.25">
      <c r="B60" s="163">
        <v>57</v>
      </c>
      <c r="C60" s="142">
        <v>16</v>
      </c>
      <c r="D60" s="153">
        <f t="shared" si="11"/>
        <v>1</v>
      </c>
      <c r="E60" s="144">
        <v>15</v>
      </c>
      <c r="G60" s="163">
        <v>57</v>
      </c>
      <c r="H60" s="142">
        <v>3</v>
      </c>
      <c r="I60" s="153">
        <f t="shared" si="1"/>
        <v>0.75</v>
      </c>
      <c r="J60" s="144"/>
      <c r="L60" s="163">
        <v>57</v>
      </c>
      <c r="M60" s="146">
        <v>2</v>
      </c>
      <c r="N60" s="153">
        <f t="shared" si="2"/>
        <v>0.66666666666666663</v>
      </c>
      <c r="O60" s="144"/>
      <c r="Q60" s="163">
        <v>57</v>
      </c>
      <c r="R60" s="146">
        <v>1</v>
      </c>
      <c r="S60" s="153">
        <f t="shared" si="3"/>
        <v>0.5</v>
      </c>
      <c r="T60" s="144"/>
      <c r="V60" s="163">
        <v>57</v>
      </c>
      <c r="W60" s="146">
        <v>1</v>
      </c>
      <c r="X60" s="153">
        <f t="shared" si="4"/>
        <v>1</v>
      </c>
      <c r="Y60" s="144"/>
      <c r="AA60" s="163">
        <v>57</v>
      </c>
      <c r="AB60" s="146">
        <v>1</v>
      </c>
      <c r="AC60" s="155">
        <f t="shared" si="5"/>
        <v>1</v>
      </c>
      <c r="AD60" s="144"/>
      <c r="AF60" s="163">
        <v>57</v>
      </c>
      <c r="AG60" s="146">
        <v>1</v>
      </c>
      <c r="AH60" s="155">
        <f t="shared" si="6"/>
        <v>1</v>
      </c>
      <c r="AI60" s="144"/>
    </row>
    <row r="61" spans="2:35" x14ac:dyDescent="0.25">
      <c r="B61" s="163">
        <v>58</v>
      </c>
      <c r="C61" s="142">
        <v>15</v>
      </c>
      <c r="D61" s="153">
        <f t="shared" si="11"/>
        <v>0.9375</v>
      </c>
      <c r="E61" s="144">
        <v>14</v>
      </c>
      <c r="G61" s="163">
        <v>58</v>
      </c>
      <c r="H61" s="142">
        <v>3</v>
      </c>
      <c r="I61" s="153">
        <f t="shared" si="1"/>
        <v>1</v>
      </c>
      <c r="J61" s="144"/>
      <c r="L61" s="163">
        <v>58</v>
      </c>
      <c r="M61" s="146">
        <v>2</v>
      </c>
      <c r="N61" s="153">
        <f t="shared" si="2"/>
        <v>1</v>
      </c>
      <c r="O61" s="144"/>
      <c r="Q61" s="163">
        <v>58</v>
      </c>
      <c r="R61" s="146">
        <v>1</v>
      </c>
      <c r="S61" s="153">
        <f t="shared" si="3"/>
        <v>1</v>
      </c>
      <c r="T61" s="144"/>
      <c r="V61" s="163">
        <v>58</v>
      </c>
      <c r="W61" s="146">
        <v>1</v>
      </c>
      <c r="X61" s="153">
        <f t="shared" si="4"/>
        <v>1</v>
      </c>
      <c r="Y61" s="144"/>
      <c r="AA61" s="163">
        <v>58</v>
      </c>
      <c r="AB61" s="146">
        <v>1</v>
      </c>
      <c r="AC61" s="155">
        <f t="shared" si="5"/>
        <v>1</v>
      </c>
      <c r="AD61" s="144"/>
      <c r="AF61" s="163">
        <v>58</v>
      </c>
      <c r="AG61" s="146">
        <v>1</v>
      </c>
      <c r="AH61" s="155">
        <f t="shared" si="6"/>
        <v>1</v>
      </c>
      <c r="AI61" s="144"/>
    </row>
    <row r="62" spans="2:35" x14ac:dyDescent="0.25">
      <c r="B62" s="163">
        <v>59</v>
      </c>
      <c r="C62" s="142">
        <v>14</v>
      </c>
      <c r="D62" s="153">
        <f t="shared" si="11"/>
        <v>0.93333333333333335</v>
      </c>
      <c r="E62" s="144">
        <v>13</v>
      </c>
      <c r="G62" s="163">
        <v>59</v>
      </c>
      <c r="H62" s="142">
        <v>3</v>
      </c>
      <c r="I62" s="153">
        <f t="shared" si="1"/>
        <v>1</v>
      </c>
      <c r="J62" s="144"/>
      <c r="L62" s="163">
        <v>59</v>
      </c>
      <c r="M62" s="146">
        <v>2</v>
      </c>
      <c r="N62" s="153">
        <f t="shared" si="2"/>
        <v>1</v>
      </c>
      <c r="O62" s="144"/>
      <c r="Q62" s="163">
        <v>59</v>
      </c>
      <c r="R62" s="146">
        <v>1</v>
      </c>
      <c r="S62" s="153">
        <f t="shared" si="3"/>
        <v>1</v>
      </c>
      <c r="T62" s="144"/>
      <c r="V62" s="163">
        <v>59</v>
      </c>
      <c r="W62" s="146">
        <v>1</v>
      </c>
      <c r="X62" s="153">
        <f t="shared" si="4"/>
        <v>1</v>
      </c>
      <c r="Y62" s="144"/>
      <c r="AA62" s="163">
        <v>59</v>
      </c>
      <c r="AB62" s="146">
        <v>1</v>
      </c>
      <c r="AC62" s="155">
        <f t="shared" si="5"/>
        <v>1</v>
      </c>
      <c r="AD62" s="144"/>
      <c r="AF62" s="163">
        <v>59</v>
      </c>
      <c r="AG62" s="146">
        <v>1</v>
      </c>
      <c r="AH62" s="155">
        <f t="shared" si="6"/>
        <v>1</v>
      </c>
      <c r="AI62" s="144"/>
    </row>
    <row r="63" spans="2:35" x14ac:dyDescent="0.25">
      <c r="B63" s="163">
        <v>60</v>
      </c>
      <c r="C63" s="142">
        <v>14</v>
      </c>
      <c r="D63" s="153">
        <f t="shared" si="11"/>
        <v>1</v>
      </c>
      <c r="E63" s="144">
        <v>13</v>
      </c>
      <c r="G63" s="163">
        <v>60</v>
      </c>
      <c r="H63" s="142">
        <v>3</v>
      </c>
      <c r="I63" s="153">
        <f t="shared" si="1"/>
        <v>1</v>
      </c>
      <c r="J63" s="144"/>
      <c r="L63" s="163">
        <v>60</v>
      </c>
      <c r="M63" s="146">
        <v>2</v>
      </c>
      <c r="N63" s="153">
        <f t="shared" si="2"/>
        <v>1</v>
      </c>
      <c r="O63" s="144"/>
      <c r="Q63" s="163">
        <v>60</v>
      </c>
      <c r="R63" s="146">
        <v>1</v>
      </c>
      <c r="S63" s="153">
        <f t="shared" si="3"/>
        <v>1</v>
      </c>
      <c r="T63" s="144"/>
      <c r="V63" s="163">
        <v>60</v>
      </c>
      <c r="W63" s="146">
        <v>1</v>
      </c>
      <c r="X63" s="153">
        <f t="shared" si="4"/>
        <v>1</v>
      </c>
      <c r="Y63" s="144"/>
      <c r="AA63" s="163">
        <v>60</v>
      </c>
      <c r="AB63" s="146">
        <v>1</v>
      </c>
      <c r="AC63" s="155">
        <f t="shared" si="5"/>
        <v>1</v>
      </c>
      <c r="AD63" s="144"/>
      <c r="AF63" s="163">
        <v>60</v>
      </c>
      <c r="AG63" s="146">
        <v>1</v>
      </c>
      <c r="AH63" s="155">
        <f t="shared" si="6"/>
        <v>1</v>
      </c>
      <c r="AI63" s="144"/>
    </row>
    <row r="64" spans="2:35" x14ac:dyDescent="0.25">
      <c r="B64" s="163">
        <v>61</v>
      </c>
      <c r="C64" s="142">
        <v>14</v>
      </c>
      <c r="D64" s="153">
        <f t="shared" si="11"/>
        <v>1</v>
      </c>
      <c r="E64" s="144">
        <v>12</v>
      </c>
      <c r="G64" s="163">
        <v>61</v>
      </c>
      <c r="H64" s="142">
        <v>3</v>
      </c>
      <c r="I64" s="153">
        <f t="shared" si="1"/>
        <v>1</v>
      </c>
      <c r="J64" s="144"/>
      <c r="L64" s="163">
        <v>61</v>
      </c>
      <c r="M64" s="146">
        <v>2</v>
      </c>
      <c r="N64" s="153">
        <f t="shared" si="2"/>
        <v>1</v>
      </c>
      <c r="O64" s="144">
        <v>32</v>
      </c>
      <c r="Q64" s="163">
        <v>61</v>
      </c>
      <c r="R64" s="146">
        <v>1</v>
      </c>
      <c r="S64" s="153">
        <f t="shared" si="3"/>
        <v>1</v>
      </c>
      <c r="T64" s="144"/>
      <c r="V64" s="163">
        <v>61</v>
      </c>
      <c r="W64" s="146">
        <v>1</v>
      </c>
      <c r="X64" s="153">
        <f t="shared" si="4"/>
        <v>1</v>
      </c>
      <c r="Y64" s="144"/>
      <c r="AA64" s="163">
        <v>61</v>
      </c>
      <c r="AB64" s="146">
        <v>1</v>
      </c>
      <c r="AC64" s="155">
        <f t="shared" si="5"/>
        <v>1</v>
      </c>
      <c r="AD64" s="144"/>
      <c r="AF64" s="163">
        <v>61</v>
      </c>
      <c r="AG64" s="146">
        <v>1</v>
      </c>
      <c r="AH64" s="155">
        <f t="shared" si="6"/>
        <v>1</v>
      </c>
      <c r="AI64" s="144"/>
    </row>
    <row r="65" spans="2:35" x14ac:dyDescent="0.25">
      <c r="B65" s="163">
        <v>62</v>
      </c>
      <c r="C65" s="142">
        <v>14</v>
      </c>
      <c r="D65" s="153">
        <f t="shared" si="11"/>
        <v>1</v>
      </c>
      <c r="E65" s="144">
        <v>12</v>
      </c>
      <c r="G65" s="163">
        <v>62</v>
      </c>
      <c r="H65" s="142">
        <v>3</v>
      </c>
      <c r="I65" s="153">
        <f t="shared" si="1"/>
        <v>1</v>
      </c>
      <c r="J65" s="144"/>
      <c r="L65" s="163">
        <v>62</v>
      </c>
      <c r="M65" s="146">
        <v>2</v>
      </c>
      <c r="N65" s="153">
        <f t="shared" si="2"/>
        <v>1</v>
      </c>
      <c r="O65" s="144"/>
      <c r="Q65" s="163">
        <v>62</v>
      </c>
      <c r="R65" s="146">
        <v>1</v>
      </c>
      <c r="S65" s="153">
        <f t="shared" si="3"/>
        <v>1</v>
      </c>
      <c r="T65" s="144"/>
      <c r="V65" s="163">
        <v>62</v>
      </c>
      <c r="W65" s="146">
        <v>1</v>
      </c>
      <c r="X65" s="153">
        <f t="shared" si="4"/>
        <v>1</v>
      </c>
      <c r="Y65" s="144"/>
      <c r="AA65" s="163">
        <v>62</v>
      </c>
      <c r="AB65" s="146">
        <v>1</v>
      </c>
      <c r="AC65" s="155">
        <f t="shared" si="5"/>
        <v>1</v>
      </c>
      <c r="AD65" s="144"/>
      <c r="AF65" s="163">
        <v>62</v>
      </c>
      <c r="AG65" s="146">
        <v>1</v>
      </c>
      <c r="AH65" s="155">
        <f t="shared" si="6"/>
        <v>1</v>
      </c>
      <c r="AI65" s="144"/>
    </row>
    <row r="66" spans="2:35" x14ac:dyDescent="0.25">
      <c r="B66" s="163">
        <v>63</v>
      </c>
      <c r="C66" s="142">
        <v>14</v>
      </c>
      <c r="D66" s="153">
        <f t="shared" si="11"/>
        <v>1</v>
      </c>
      <c r="E66" s="144">
        <v>12</v>
      </c>
      <c r="G66" s="163">
        <v>63</v>
      </c>
      <c r="H66" s="142">
        <v>3</v>
      </c>
      <c r="I66" s="153">
        <f t="shared" si="1"/>
        <v>1</v>
      </c>
      <c r="J66" s="144"/>
      <c r="L66" s="163">
        <v>63</v>
      </c>
      <c r="M66" s="146">
        <v>2</v>
      </c>
      <c r="N66" s="153">
        <f t="shared" si="2"/>
        <v>1</v>
      </c>
      <c r="O66" s="144"/>
      <c r="Q66" s="163">
        <v>63</v>
      </c>
      <c r="R66" s="146">
        <v>1</v>
      </c>
      <c r="S66" s="153">
        <f t="shared" si="3"/>
        <v>1</v>
      </c>
      <c r="T66" s="144"/>
      <c r="V66" s="163">
        <v>63</v>
      </c>
      <c r="W66" s="146">
        <v>1</v>
      </c>
      <c r="X66" s="153">
        <f t="shared" si="4"/>
        <v>1</v>
      </c>
      <c r="Y66" s="144"/>
      <c r="AA66" s="163">
        <v>63</v>
      </c>
      <c r="AB66" s="146">
        <v>1</v>
      </c>
      <c r="AC66" s="155">
        <f t="shared" si="5"/>
        <v>1</v>
      </c>
      <c r="AD66" s="144"/>
      <c r="AF66" s="163">
        <v>63</v>
      </c>
      <c r="AG66" s="146">
        <v>1</v>
      </c>
      <c r="AH66" s="155">
        <f t="shared" si="6"/>
        <v>1</v>
      </c>
      <c r="AI66" s="144"/>
    </row>
    <row r="67" spans="2:35" x14ac:dyDescent="0.25">
      <c r="B67" s="163">
        <v>64</v>
      </c>
      <c r="C67" s="142">
        <v>14</v>
      </c>
      <c r="D67" s="153">
        <f t="shared" si="11"/>
        <v>1</v>
      </c>
      <c r="E67" s="144">
        <v>12</v>
      </c>
      <c r="G67" s="163">
        <v>64</v>
      </c>
      <c r="H67" s="142">
        <v>3</v>
      </c>
      <c r="I67" s="153">
        <f t="shared" si="1"/>
        <v>1</v>
      </c>
      <c r="J67" s="144"/>
      <c r="L67" s="163">
        <v>64</v>
      </c>
      <c r="M67" s="146">
        <v>2</v>
      </c>
      <c r="N67" s="153">
        <f t="shared" si="2"/>
        <v>1</v>
      </c>
      <c r="O67" s="144"/>
      <c r="Q67" s="163">
        <v>64</v>
      </c>
      <c r="R67" s="146">
        <v>1</v>
      </c>
      <c r="S67" s="153">
        <f t="shared" si="3"/>
        <v>1</v>
      </c>
      <c r="T67" s="144"/>
      <c r="V67" s="163">
        <v>64</v>
      </c>
      <c r="W67" s="146">
        <v>1</v>
      </c>
      <c r="X67" s="153">
        <f t="shared" si="4"/>
        <v>1</v>
      </c>
      <c r="Y67" s="144"/>
      <c r="AA67" s="163">
        <v>64</v>
      </c>
      <c r="AB67" s="146">
        <v>1</v>
      </c>
      <c r="AC67" s="155">
        <f t="shared" si="5"/>
        <v>1</v>
      </c>
      <c r="AD67" s="144"/>
      <c r="AF67" s="163">
        <v>64</v>
      </c>
      <c r="AG67" s="146">
        <v>1</v>
      </c>
      <c r="AH67" s="155">
        <f t="shared" si="6"/>
        <v>1</v>
      </c>
      <c r="AI67" s="144"/>
    </row>
    <row r="68" spans="2:35" x14ac:dyDescent="0.25">
      <c r="B68" s="163">
        <v>65</v>
      </c>
      <c r="C68" s="142">
        <v>14</v>
      </c>
      <c r="D68" s="153">
        <f t="shared" si="11"/>
        <v>1</v>
      </c>
      <c r="E68" s="154">
        <v>12</v>
      </c>
      <c r="G68" s="163">
        <v>65</v>
      </c>
      <c r="H68" s="142">
        <v>2</v>
      </c>
      <c r="I68" s="153">
        <f t="shared" si="1"/>
        <v>0.66666666666666663</v>
      </c>
      <c r="J68" s="154"/>
      <c r="L68" s="163">
        <v>0</v>
      </c>
      <c r="M68" s="146">
        <v>0</v>
      </c>
      <c r="N68" s="153">
        <f t="shared" si="2"/>
        <v>0</v>
      </c>
      <c r="O68" s="154">
        <v>20</v>
      </c>
      <c r="Q68" s="163">
        <v>0</v>
      </c>
      <c r="R68" s="146">
        <v>0</v>
      </c>
      <c r="S68" s="153">
        <f t="shared" si="3"/>
        <v>0</v>
      </c>
      <c r="T68" s="154"/>
      <c r="V68" s="163">
        <v>0</v>
      </c>
      <c r="W68" s="146">
        <v>0</v>
      </c>
      <c r="X68" s="153">
        <f t="shared" si="4"/>
        <v>0</v>
      </c>
      <c r="Y68" s="154"/>
      <c r="AA68" s="163">
        <v>0</v>
      </c>
      <c r="AB68" s="146">
        <v>0</v>
      </c>
      <c r="AC68" s="155">
        <f t="shared" si="5"/>
        <v>0</v>
      </c>
      <c r="AD68" s="154"/>
      <c r="AF68" s="163">
        <v>0</v>
      </c>
      <c r="AG68" s="146">
        <v>0</v>
      </c>
      <c r="AH68" s="155">
        <f t="shared" si="6"/>
        <v>0</v>
      </c>
      <c r="AI68" s="154"/>
    </row>
    <row r="69" spans="2:35" x14ac:dyDescent="0.25">
      <c r="B69" s="163">
        <v>66</v>
      </c>
      <c r="C69" s="142">
        <v>13</v>
      </c>
      <c r="D69" s="153">
        <f t="shared" si="11"/>
        <v>0.9285714285714286</v>
      </c>
      <c r="E69" s="154">
        <v>11</v>
      </c>
      <c r="G69" s="163">
        <v>66</v>
      </c>
      <c r="H69" s="142">
        <v>2</v>
      </c>
      <c r="I69" s="153">
        <f t="shared" ref="I69:I100" si="12">IF(H69=0,0,IF(H68=0,0,H69/H68))</f>
        <v>1</v>
      </c>
      <c r="J69" s="154"/>
      <c r="L69" s="163">
        <v>-1</v>
      </c>
      <c r="M69" s="146">
        <v>0</v>
      </c>
      <c r="N69" s="153">
        <f>IF(M69=0,0,IF(M68=0,0,M69/M68))</f>
        <v>0</v>
      </c>
      <c r="O69" s="154">
        <v>32</v>
      </c>
      <c r="Q69" s="163">
        <v>-1</v>
      </c>
      <c r="R69" s="146">
        <v>0</v>
      </c>
      <c r="S69" s="153">
        <f>IF(R69=0,0,IF(R68=0,0,R69/R68))</f>
        <v>0</v>
      </c>
      <c r="T69" s="154"/>
      <c r="V69" s="163">
        <v>-1</v>
      </c>
      <c r="W69" s="146">
        <v>0</v>
      </c>
      <c r="X69" s="153">
        <f>IF(W69=0,0,IF(W68=0,0,W69/W68))</f>
        <v>0</v>
      </c>
      <c r="Y69" s="154"/>
      <c r="AA69" s="163">
        <v>-1</v>
      </c>
      <c r="AB69" s="146">
        <v>0</v>
      </c>
      <c r="AC69" s="155">
        <f>IF(AB69=0,0,IF(AB68=0,0,AB69/AB68))</f>
        <v>0</v>
      </c>
      <c r="AD69" s="154"/>
      <c r="AF69" s="163">
        <v>-1</v>
      </c>
      <c r="AG69" s="146">
        <v>0</v>
      </c>
      <c r="AH69" s="155">
        <f>IF(AG69=0,0,IF(AG68=0,0,AG69/AG68))</f>
        <v>0</v>
      </c>
      <c r="AI69" s="154"/>
    </row>
    <row r="70" spans="2:35" x14ac:dyDescent="0.25">
      <c r="B70" s="163">
        <v>67</v>
      </c>
      <c r="C70" s="142">
        <v>12</v>
      </c>
      <c r="D70" s="153">
        <f t="shared" si="11"/>
        <v>0.92307692307692313</v>
      </c>
      <c r="E70" s="108">
        <v>10</v>
      </c>
      <c r="G70" s="163">
        <v>67</v>
      </c>
      <c r="H70" s="142">
        <v>2</v>
      </c>
      <c r="I70" s="153">
        <f t="shared" si="12"/>
        <v>1</v>
      </c>
    </row>
    <row r="71" spans="2:35" x14ac:dyDescent="0.25">
      <c r="B71" s="163">
        <v>68</v>
      </c>
      <c r="C71" s="142">
        <v>12</v>
      </c>
      <c r="D71" s="153">
        <f t="shared" si="11"/>
        <v>1</v>
      </c>
      <c r="E71" s="108">
        <v>10</v>
      </c>
      <c r="G71" s="163">
        <v>68</v>
      </c>
      <c r="H71" s="142">
        <v>2</v>
      </c>
      <c r="I71" s="153">
        <f t="shared" si="12"/>
        <v>1</v>
      </c>
    </row>
    <row r="72" spans="2:35" x14ac:dyDescent="0.25">
      <c r="B72" s="163">
        <v>69</v>
      </c>
      <c r="C72" s="142">
        <v>11</v>
      </c>
      <c r="D72" s="153">
        <f t="shared" si="11"/>
        <v>0.91666666666666663</v>
      </c>
      <c r="E72" s="108">
        <v>10</v>
      </c>
      <c r="G72" s="163">
        <v>69</v>
      </c>
      <c r="H72" s="142">
        <v>2</v>
      </c>
      <c r="I72" s="153">
        <f t="shared" si="12"/>
        <v>1</v>
      </c>
    </row>
    <row r="73" spans="2:35" x14ac:dyDescent="0.25">
      <c r="B73" s="163">
        <v>70</v>
      </c>
      <c r="C73" s="142">
        <v>11</v>
      </c>
      <c r="D73" s="153">
        <f t="shared" si="11"/>
        <v>1</v>
      </c>
      <c r="E73" s="108">
        <v>9</v>
      </c>
      <c r="G73" s="163">
        <v>70</v>
      </c>
      <c r="H73" s="142">
        <v>2</v>
      </c>
      <c r="I73" s="153">
        <f t="shared" si="12"/>
        <v>1</v>
      </c>
    </row>
    <row r="74" spans="2:35" x14ac:dyDescent="0.25">
      <c r="B74" s="163">
        <v>71</v>
      </c>
      <c r="C74" s="142">
        <v>11</v>
      </c>
      <c r="D74" s="153">
        <f t="shared" si="11"/>
        <v>1</v>
      </c>
      <c r="E74" s="108">
        <v>8</v>
      </c>
      <c r="G74" s="163">
        <v>71</v>
      </c>
      <c r="H74" s="142">
        <v>2</v>
      </c>
      <c r="I74" s="153">
        <f t="shared" si="12"/>
        <v>1</v>
      </c>
    </row>
    <row r="75" spans="2:35" x14ac:dyDescent="0.25">
      <c r="B75" s="163">
        <v>72</v>
      </c>
      <c r="C75" s="142">
        <v>11</v>
      </c>
      <c r="D75" s="153">
        <f t="shared" si="11"/>
        <v>1</v>
      </c>
      <c r="E75" s="108">
        <v>8</v>
      </c>
      <c r="G75" s="163">
        <v>72</v>
      </c>
      <c r="H75" s="142">
        <v>2</v>
      </c>
      <c r="I75" s="153">
        <f t="shared" si="12"/>
        <v>1</v>
      </c>
    </row>
    <row r="76" spans="2:35" x14ac:dyDescent="0.25">
      <c r="B76" s="163">
        <v>73</v>
      </c>
      <c r="C76" s="142">
        <v>11</v>
      </c>
      <c r="D76" s="153">
        <f t="shared" si="11"/>
        <v>1</v>
      </c>
      <c r="E76" s="108">
        <v>8</v>
      </c>
      <c r="G76" s="163">
        <v>73</v>
      </c>
      <c r="H76" s="142">
        <v>1</v>
      </c>
      <c r="I76" s="153">
        <f t="shared" si="12"/>
        <v>0.5</v>
      </c>
    </row>
    <row r="77" spans="2:35" x14ac:dyDescent="0.25">
      <c r="B77" s="163">
        <v>74</v>
      </c>
      <c r="C77" s="142">
        <v>10</v>
      </c>
      <c r="D77" s="153">
        <f t="shared" si="11"/>
        <v>0.90909090909090906</v>
      </c>
      <c r="E77" s="108">
        <v>7</v>
      </c>
      <c r="G77" s="163">
        <v>74</v>
      </c>
      <c r="H77" s="142">
        <v>1</v>
      </c>
      <c r="I77" s="153">
        <f t="shared" si="12"/>
        <v>1</v>
      </c>
    </row>
    <row r="78" spans="2:35" x14ac:dyDescent="0.25">
      <c r="B78" s="163">
        <v>75</v>
      </c>
      <c r="C78" s="142">
        <v>9</v>
      </c>
      <c r="D78" s="153">
        <f t="shared" si="11"/>
        <v>0.9</v>
      </c>
      <c r="E78" s="108">
        <v>6</v>
      </c>
      <c r="G78" s="163">
        <v>75</v>
      </c>
      <c r="H78" s="142">
        <v>1</v>
      </c>
      <c r="I78" s="153">
        <f t="shared" si="12"/>
        <v>1</v>
      </c>
    </row>
    <row r="79" spans="2:35" x14ac:dyDescent="0.25">
      <c r="B79" s="163">
        <v>76</v>
      </c>
      <c r="C79" s="142">
        <v>9</v>
      </c>
      <c r="D79" s="153">
        <f t="shared" si="11"/>
        <v>1</v>
      </c>
      <c r="E79" s="108">
        <v>6</v>
      </c>
      <c r="G79" s="163">
        <v>76</v>
      </c>
      <c r="H79" s="142">
        <v>1</v>
      </c>
      <c r="I79" s="153">
        <f t="shared" si="12"/>
        <v>1</v>
      </c>
    </row>
    <row r="80" spans="2:35" x14ac:dyDescent="0.25">
      <c r="B80" s="163">
        <v>77</v>
      </c>
      <c r="C80" s="142">
        <v>8</v>
      </c>
      <c r="D80" s="153">
        <f t="shared" si="11"/>
        <v>0.88888888888888884</v>
      </c>
      <c r="E80" s="108">
        <v>6</v>
      </c>
      <c r="G80" s="163">
        <v>77</v>
      </c>
      <c r="H80" s="142">
        <v>1</v>
      </c>
      <c r="I80" s="153">
        <f t="shared" si="12"/>
        <v>1</v>
      </c>
    </row>
    <row r="81" spans="2:9" x14ac:dyDescent="0.25">
      <c r="B81" s="163">
        <v>78</v>
      </c>
      <c r="C81" s="142">
        <v>8</v>
      </c>
      <c r="D81" s="153">
        <f t="shared" si="11"/>
        <v>1</v>
      </c>
      <c r="E81" s="108">
        <v>5</v>
      </c>
      <c r="G81" s="163">
        <v>78</v>
      </c>
      <c r="H81" s="142">
        <v>1</v>
      </c>
      <c r="I81" s="153">
        <f t="shared" si="12"/>
        <v>1</v>
      </c>
    </row>
    <row r="82" spans="2:9" x14ac:dyDescent="0.25">
      <c r="B82" s="163">
        <v>79</v>
      </c>
      <c r="C82" s="142">
        <v>8</v>
      </c>
      <c r="D82" s="153">
        <f t="shared" si="11"/>
        <v>1</v>
      </c>
      <c r="E82" s="108">
        <v>4</v>
      </c>
      <c r="G82" s="163">
        <v>79</v>
      </c>
      <c r="H82" s="142">
        <v>1</v>
      </c>
      <c r="I82" s="153">
        <f t="shared" si="12"/>
        <v>1</v>
      </c>
    </row>
    <row r="83" spans="2:9" x14ac:dyDescent="0.25">
      <c r="B83" s="163">
        <v>80</v>
      </c>
      <c r="C83" s="142">
        <v>8</v>
      </c>
      <c r="D83" s="153">
        <f t="shared" si="11"/>
        <v>1</v>
      </c>
      <c r="E83" s="108">
        <v>4</v>
      </c>
      <c r="G83" s="163">
        <v>80</v>
      </c>
      <c r="H83" s="142">
        <v>1</v>
      </c>
      <c r="I83" s="153">
        <f t="shared" si="12"/>
        <v>1</v>
      </c>
    </row>
    <row r="84" spans="2:9" x14ac:dyDescent="0.25">
      <c r="B84" s="163">
        <v>81</v>
      </c>
      <c r="C84" s="142">
        <v>8</v>
      </c>
      <c r="D84" s="153">
        <f t="shared" si="11"/>
        <v>1</v>
      </c>
      <c r="E84" s="108">
        <v>4</v>
      </c>
      <c r="G84" s="163">
        <v>81</v>
      </c>
      <c r="H84" s="142">
        <v>1</v>
      </c>
      <c r="I84" s="153">
        <f t="shared" si="12"/>
        <v>1</v>
      </c>
    </row>
    <row r="85" spans="2:9" x14ac:dyDescent="0.25">
      <c r="B85" s="163">
        <v>82</v>
      </c>
      <c r="C85" s="142">
        <v>7</v>
      </c>
      <c r="D85" s="153">
        <f t="shared" si="11"/>
        <v>0.875</v>
      </c>
      <c r="E85" s="108">
        <v>3</v>
      </c>
      <c r="G85" s="163">
        <v>82</v>
      </c>
      <c r="H85" s="142">
        <v>1</v>
      </c>
      <c r="I85" s="153">
        <f t="shared" si="12"/>
        <v>1</v>
      </c>
    </row>
    <row r="86" spans="2:9" x14ac:dyDescent="0.25">
      <c r="B86" s="163">
        <v>83</v>
      </c>
      <c r="C86" s="142">
        <v>6</v>
      </c>
      <c r="D86" s="153">
        <f t="shared" si="11"/>
        <v>0.8571428571428571</v>
      </c>
      <c r="E86" s="108">
        <v>3</v>
      </c>
      <c r="G86" s="163">
        <v>83</v>
      </c>
      <c r="H86" s="142">
        <v>1</v>
      </c>
      <c r="I86" s="153">
        <f t="shared" si="12"/>
        <v>1</v>
      </c>
    </row>
    <row r="87" spans="2:9" x14ac:dyDescent="0.25">
      <c r="B87" s="163">
        <v>84</v>
      </c>
      <c r="C87" s="142">
        <v>6</v>
      </c>
      <c r="D87" s="153">
        <f t="shared" si="11"/>
        <v>1</v>
      </c>
      <c r="E87" s="108">
        <v>3</v>
      </c>
      <c r="G87" s="163">
        <v>84</v>
      </c>
      <c r="H87" s="142">
        <v>1</v>
      </c>
      <c r="I87" s="153">
        <f t="shared" si="12"/>
        <v>1</v>
      </c>
    </row>
    <row r="88" spans="2:9" x14ac:dyDescent="0.25">
      <c r="B88" s="163">
        <v>85</v>
      </c>
      <c r="C88" s="142">
        <v>6</v>
      </c>
      <c r="D88" s="153">
        <f t="shared" si="11"/>
        <v>1</v>
      </c>
      <c r="E88" s="108">
        <v>3</v>
      </c>
      <c r="G88" s="163">
        <v>85</v>
      </c>
      <c r="H88" s="142">
        <v>1</v>
      </c>
      <c r="I88" s="153">
        <f t="shared" si="12"/>
        <v>1</v>
      </c>
    </row>
    <row r="89" spans="2:9" x14ac:dyDescent="0.25">
      <c r="B89" s="163">
        <v>86</v>
      </c>
      <c r="C89" s="142">
        <v>5</v>
      </c>
      <c r="D89" s="153">
        <f t="shared" si="11"/>
        <v>0.83333333333333337</v>
      </c>
      <c r="E89" s="108">
        <v>2</v>
      </c>
      <c r="G89" s="163">
        <v>86</v>
      </c>
      <c r="H89" s="142">
        <v>1</v>
      </c>
      <c r="I89" s="153">
        <f t="shared" si="12"/>
        <v>1</v>
      </c>
    </row>
    <row r="90" spans="2:9" x14ac:dyDescent="0.25">
      <c r="B90" s="163">
        <v>87</v>
      </c>
      <c r="C90" s="142">
        <v>5</v>
      </c>
      <c r="D90" s="153">
        <f t="shared" si="11"/>
        <v>1</v>
      </c>
      <c r="E90" s="108">
        <v>2</v>
      </c>
      <c r="G90" s="163">
        <v>87</v>
      </c>
      <c r="H90" s="142">
        <v>1</v>
      </c>
      <c r="I90" s="153">
        <f t="shared" si="12"/>
        <v>1</v>
      </c>
    </row>
    <row r="91" spans="2:9" x14ac:dyDescent="0.25">
      <c r="B91" s="163">
        <v>88</v>
      </c>
      <c r="C91" s="142">
        <v>5</v>
      </c>
      <c r="D91" s="153">
        <f t="shared" si="11"/>
        <v>1</v>
      </c>
      <c r="E91" s="108">
        <v>2</v>
      </c>
      <c r="G91" s="163">
        <v>88</v>
      </c>
      <c r="H91" s="142">
        <v>1</v>
      </c>
      <c r="I91" s="153">
        <f t="shared" si="12"/>
        <v>1</v>
      </c>
    </row>
    <row r="92" spans="2:9" x14ac:dyDescent="0.25">
      <c r="B92" s="163">
        <v>89</v>
      </c>
      <c r="C92" s="142">
        <v>4</v>
      </c>
      <c r="D92" s="153">
        <f t="shared" si="11"/>
        <v>0.8</v>
      </c>
      <c r="E92" s="108">
        <v>2</v>
      </c>
      <c r="G92" s="163">
        <v>89</v>
      </c>
      <c r="H92" s="142">
        <v>1</v>
      </c>
      <c r="I92" s="153">
        <f t="shared" si="12"/>
        <v>1</v>
      </c>
    </row>
    <row r="93" spans="2:9" x14ac:dyDescent="0.25">
      <c r="B93" s="163">
        <v>90</v>
      </c>
      <c r="C93" s="142">
        <v>4</v>
      </c>
      <c r="D93" s="153">
        <f t="shared" si="11"/>
        <v>1</v>
      </c>
      <c r="E93" s="108">
        <v>1</v>
      </c>
      <c r="G93" s="163">
        <v>90</v>
      </c>
      <c r="H93" s="142">
        <v>1</v>
      </c>
      <c r="I93" s="153">
        <f t="shared" si="12"/>
        <v>1</v>
      </c>
    </row>
    <row r="94" spans="2:9" x14ac:dyDescent="0.25">
      <c r="B94" s="163">
        <v>91</v>
      </c>
      <c r="C94" s="142">
        <v>4</v>
      </c>
      <c r="D94" s="153">
        <f t="shared" si="11"/>
        <v>1</v>
      </c>
      <c r="E94" s="108">
        <v>1</v>
      </c>
      <c r="G94" s="163">
        <v>91</v>
      </c>
      <c r="H94" s="142">
        <v>1</v>
      </c>
      <c r="I94" s="153">
        <f t="shared" si="12"/>
        <v>1</v>
      </c>
    </row>
    <row r="95" spans="2:9" x14ac:dyDescent="0.25">
      <c r="B95" s="163">
        <v>92</v>
      </c>
      <c r="C95" s="142">
        <v>3</v>
      </c>
      <c r="D95" s="153">
        <f t="shared" si="11"/>
        <v>0.75</v>
      </c>
      <c r="E95" s="108">
        <v>1</v>
      </c>
      <c r="G95" s="163">
        <v>92</v>
      </c>
      <c r="H95" s="142">
        <v>1</v>
      </c>
      <c r="I95" s="153">
        <f t="shared" si="12"/>
        <v>1</v>
      </c>
    </row>
    <row r="96" spans="2:9" x14ac:dyDescent="0.25">
      <c r="B96" s="163">
        <v>93</v>
      </c>
      <c r="C96" s="142">
        <v>3</v>
      </c>
      <c r="D96" s="153">
        <f t="shared" si="11"/>
        <v>1</v>
      </c>
      <c r="E96" s="108">
        <v>1</v>
      </c>
      <c r="G96" s="163">
        <v>93</v>
      </c>
      <c r="H96" s="142">
        <v>1</v>
      </c>
      <c r="I96" s="153">
        <f t="shared" si="12"/>
        <v>1</v>
      </c>
    </row>
    <row r="97" spans="2:9" x14ac:dyDescent="0.25">
      <c r="B97" s="163">
        <v>94</v>
      </c>
      <c r="C97" s="142">
        <v>3</v>
      </c>
      <c r="D97" s="153">
        <f t="shared" si="11"/>
        <v>1</v>
      </c>
      <c r="E97" s="108">
        <v>1</v>
      </c>
      <c r="G97" s="163">
        <v>94</v>
      </c>
      <c r="H97" s="142">
        <v>1</v>
      </c>
      <c r="I97" s="153">
        <f t="shared" si="12"/>
        <v>1</v>
      </c>
    </row>
    <row r="98" spans="2:9" x14ac:dyDescent="0.25">
      <c r="B98" s="163">
        <v>95</v>
      </c>
      <c r="C98" s="142">
        <v>3</v>
      </c>
      <c r="D98" s="153">
        <f t="shared" si="11"/>
        <v>1</v>
      </c>
      <c r="E98" s="108">
        <v>1</v>
      </c>
      <c r="G98" s="163">
        <v>95</v>
      </c>
      <c r="H98" s="142">
        <v>1</v>
      </c>
      <c r="I98" s="153">
        <f t="shared" si="12"/>
        <v>1</v>
      </c>
    </row>
    <row r="99" spans="2:9" x14ac:dyDescent="0.25">
      <c r="B99" s="163">
        <v>96</v>
      </c>
      <c r="C99" s="142">
        <v>3</v>
      </c>
      <c r="D99" s="153">
        <f t="shared" si="11"/>
        <v>1</v>
      </c>
      <c r="E99" s="108">
        <v>1</v>
      </c>
      <c r="G99" s="163">
        <v>96</v>
      </c>
      <c r="H99" s="142">
        <v>1</v>
      </c>
      <c r="I99" s="153">
        <f t="shared" si="12"/>
        <v>1</v>
      </c>
    </row>
    <row r="100" spans="2:9" x14ac:dyDescent="0.25">
      <c r="B100" s="163">
        <v>97</v>
      </c>
      <c r="C100" s="142">
        <v>3</v>
      </c>
      <c r="D100" s="153">
        <f t="shared" si="11"/>
        <v>1</v>
      </c>
      <c r="G100" s="163">
        <v>0</v>
      </c>
      <c r="H100" s="146">
        <v>0</v>
      </c>
      <c r="I100" s="153">
        <f t="shared" si="12"/>
        <v>0</v>
      </c>
    </row>
    <row r="101" spans="2:9" x14ac:dyDescent="0.25">
      <c r="B101" s="163">
        <v>98</v>
      </c>
      <c r="C101" s="142">
        <v>2</v>
      </c>
      <c r="D101" s="153">
        <f t="shared" si="11"/>
        <v>0.66666666666666663</v>
      </c>
      <c r="G101" s="163">
        <v>-1</v>
      </c>
      <c r="H101" s="146">
        <v>0</v>
      </c>
      <c r="I101" s="153">
        <f>IF(H101=0,0,IF(H100=0,0,H101/H100))</f>
        <v>0</v>
      </c>
    </row>
    <row r="102" spans="2:9" x14ac:dyDescent="0.25">
      <c r="B102" s="163">
        <v>99</v>
      </c>
      <c r="C102" s="142">
        <v>2</v>
      </c>
      <c r="D102" s="153">
        <f t="shared" ref="D102:D131" si="13">IF(C102=0,0,IF(C101=0,0,C102/C101))</f>
        <v>1</v>
      </c>
    </row>
    <row r="103" spans="2:9" x14ac:dyDescent="0.25">
      <c r="B103" s="163">
        <v>100</v>
      </c>
      <c r="C103" s="142">
        <v>2</v>
      </c>
      <c r="D103" s="153">
        <f t="shared" si="13"/>
        <v>1</v>
      </c>
    </row>
    <row r="104" spans="2:9" x14ac:dyDescent="0.25">
      <c r="B104" s="163">
        <v>101</v>
      </c>
      <c r="C104" s="142">
        <v>2</v>
      </c>
      <c r="D104" s="153">
        <f t="shared" si="13"/>
        <v>1</v>
      </c>
    </row>
    <row r="105" spans="2:9" x14ac:dyDescent="0.25">
      <c r="B105" s="163">
        <v>102</v>
      </c>
      <c r="C105" s="142">
        <v>2</v>
      </c>
      <c r="D105" s="153">
        <f t="shared" si="13"/>
        <v>1</v>
      </c>
    </row>
    <row r="106" spans="2:9" x14ac:dyDescent="0.25">
      <c r="B106" s="163">
        <v>103</v>
      </c>
      <c r="C106" s="142">
        <v>2</v>
      </c>
      <c r="D106" s="153">
        <f t="shared" si="13"/>
        <v>1</v>
      </c>
    </row>
    <row r="107" spans="2:9" x14ac:dyDescent="0.25">
      <c r="B107" s="163">
        <v>104</v>
      </c>
      <c r="C107" s="142">
        <v>2</v>
      </c>
      <c r="D107" s="153">
        <f t="shared" si="13"/>
        <v>1</v>
      </c>
    </row>
    <row r="108" spans="2:9" x14ac:dyDescent="0.25">
      <c r="B108" s="163">
        <v>105</v>
      </c>
      <c r="C108" s="142">
        <v>2</v>
      </c>
      <c r="D108" s="153">
        <f t="shared" si="13"/>
        <v>1</v>
      </c>
    </row>
    <row r="109" spans="2:9" x14ac:dyDescent="0.25">
      <c r="B109" s="163">
        <v>106</v>
      </c>
      <c r="C109" s="142">
        <v>1</v>
      </c>
      <c r="D109" s="153">
        <f t="shared" si="13"/>
        <v>0.5</v>
      </c>
    </row>
    <row r="110" spans="2:9" x14ac:dyDescent="0.25">
      <c r="B110" s="163">
        <v>107</v>
      </c>
      <c r="C110" s="142">
        <v>1</v>
      </c>
      <c r="D110" s="153">
        <f t="shared" si="13"/>
        <v>1</v>
      </c>
    </row>
    <row r="111" spans="2:9" x14ac:dyDescent="0.25">
      <c r="B111" s="163">
        <v>108</v>
      </c>
      <c r="C111" s="142">
        <v>1</v>
      </c>
      <c r="D111" s="153">
        <f t="shared" si="13"/>
        <v>1</v>
      </c>
    </row>
    <row r="112" spans="2:9" x14ac:dyDescent="0.25">
      <c r="B112" s="163">
        <v>109</v>
      </c>
      <c r="C112" s="142">
        <v>1</v>
      </c>
      <c r="D112" s="153">
        <f t="shared" si="13"/>
        <v>1</v>
      </c>
    </row>
    <row r="113" spans="2:9" x14ac:dyDescent="0.25">
      <c r="B113" s="163">
        <v>110</v>
      </c>
      <c r="C113" s="142">
        <v>1</v>
      </c>
      <c r="D113" s="153">
        <f t="shared" si="13"/>
        <v>1</v>
      </c>
    </row>
    <row r="114" spans="2:9" x14ac:dyDescent="0.25">
      <c r="B114" s="163">
        <v>111</v>
      </c>
      <c r="C114" s="142">
        <v>1</v>
      </c>
      <c r="D114" s="153">
        <f t="shared" si="13"/>
        <v>1</v>
      </c>
    </row>
    <row r="115" spans="2:9" x14ac:dyDescent="0.25">
      <c r="B115" s="163">
        <v>112</v>
      </c>
      <c r="C115" s="142">
        <v>1</v>
      </c>
      <c r="D115" s="153">
        <f t="shared" si="13"/>
        <v>1</v>
      </c>
    </row>
    <row r="116" spans="2:9" x14ac:dyDescent="0.25">
      <c r="B116" s="163">
        <v>113</v>
      </c>
      <c r="C116" s="142">
        <v>1</v>
      </c>
      <c r="D116" s="153">
        <f t="shared" si="13"/>
        <v>1</v>
      </c>
      <c r="G116" s="163">
        <v>0</v>
      </c>
      <c r="H116" s="146">
        <v>0</v>
      </c>
      <c r="I116" s="153">
        <f t="shared" ref="I116" si="14">IF(H116=0,0,IF(H115=0,0,H116/H115))</f>
        <v>0</v>
      </c>
    </row>
    <row r="117" spans="2:9" x14ac:dyDescent="0.25">
      <c r="B117" s="163">
        <v>114</v>
      </c>
      <c r="C117" s="142">
        <v>1</v>
      </c>
      <c r="D117" s="153">
        <f t="shared" si="13"/>
        <v>1</v>
      </c>
      <c r="G117" s="163">
        <v>-1</v>
      </c>
      <c r="H117" s="146">
        <v>0</v>
      </c>
      <c r="I117" s="153">
        <f>IF(H117=0,0,IF(H116=0,0,H117/H116))</f>
        <v>0</v>
      </c>
    </row>
    <row r="118" spans="2:9" x14ac:dyDescent="0.25">
      <c r="B118" s="163">
        <v>115</v>
      </c>
      <c r="C118" s="142">
        <v>1</v>
      </c>
      <c r="D118" s="153">
        <f t="shared" si="13"/>
        <v>1</v>
      </c>
    </row>
    <row r="119" spans="2:9" x14ac:dyDescent="0.25">
      <c r="B119" s="163">
        <v>116</v>
      </c>
      <c r="C119" s="142">
        <v>1</v>
      </c>
      <c r="D119" s="153">
        <f t="shared" si="13"/>
        <v>1</v>
      </c>
    </row>
    <row r="120" spans="2:9" x14ac:dyDescent="0.25">
      <c r="B120" s="163">
        <v>117</v>
      </c>
      <c r="C120" s="142">
        <v>1</v>
      </c>
      <c r="D120" s="153">
        <f t="shared" si="13"/>
        <v>1</v>
      </c>
    </row>
    <row r="121" spans="2:9" x14ac:dyDescent="0.25">
      <c r="B121" s="163">
        <v>118</v>
      </c>
      <c r="C121" s="142">
        <v>1</v>
      </c>
      <c r="D121" s="153">
        <f t="shared" si="13"/>
        <v>1</v>
      </c>
    </row>
    <row r="122" spans="2:9" x14ac:dyDescent="0.25">
      <c r="B122" s="163">
        <v>119</v>
      </c>
      <c r="C122" s="142">
        <v>1</v>
      </c>
      <c r="D122" s="153">
        <f t="shared" si="13"/>
        <v>1</v>
      </c>
    </row>
    <row r="123" spans="2:9" x14ac:dyDescent="0.25">
      <c r="B123" s="163">
        <v>120</v>
      </c>
      <c r="C123" s="142">
        <v>1</v>
      </c>
      <c r="D123" s="153">
        <f t="shared" si="13"/>
        <v>1</v>
      </c>
    </row>
    <row r="124" spans="2:9" x14ac:dyDescent="0.25">
      <c r="B124" s="163">
        <v>121</v>
      </c>
      <c r="C124" s="142">
        <v>1</v>
      </c>
      <c r="D124" s="153">
        <f t="shared" si="13"/>
        <v>1</v>
      </c>
    </row>
    <row r="125" spans="2:9" x14ac:dyDescent="0.25">
      <c r="B125" s="163">
        <v>122</v>
      </c>
      <c r="C125" s="142">
        <v>1</v>
      </c>
      <c r="D125" s="153">
        <f t="shared" si="13"/>
        <v>1</v>
      </c>
    </row>
    <row r="126" spans="2:9" x14ac:dyDescent="0.25">
      <c r="B126" s="163">
        <v>123</v>
      </c>
      <c r="C126" s="142">
        <v>1</v>
      </c>
      <c r="D126" s="153">
        <f t="shared" si="13"/>
        <v>1</v>
      </c>
    </row>
    <row r="127" spans="2:9" x14ac:dyDescent="0.25">
      <c r="B127" s="163">
        <v>124</v>
      </c>
      <c r="C127" s="142">
        <v>1</v>
      </c>
      <c r="D127" s="153">
        <f t="shared" si="13"/>
        <v>1</v>
      </c>
    </row>
    <row r="128" spans="2:9" x14ac:dyDescent="0.25">
      <c r="B128" s="163">
        <v>125</v>
      </c>
      <c r="C128" s="142">
        <v>1</v>
      </c>
      <c r="D128" s="153">
        <f t="shared" si="13"/>
        <v>1</v>
      </c>
    </row>
    <row r="129" spans="2:15" x14ac:dyDescent="0.25">
      <c r="B129" s="163">
        <v>126</v>
      </c>
      <c r="C129" s="142">
        <v>1</v>
      </c>
      <c r="D129" s="153">
        <f t="shared" si="13"/>
        <v>1</v>
      </c>
    </row>
    <row r="130" spans="2:15" x14ac:dyDescent="0.25">
      <c r="B130" s="163">
        <v>127</v>
      </c>
      <c r="C130" s="142">
        <v>1</v>
      </c>
      <c r="D130" s="153">
        <f t="shared" si="13"/>
        <v>1</v>
      </c>
    </row>
    <row r="131" spans="2:15" x14ac:dyDescent="0.25">
      <c r="B131" s="163">
        <v>128</v>
      </c>
      <c r="C131" s="142">
        <v>1</v>
      </c>
      <c r="D131" s="153">
        <f t="shared" si="13"/>
        <v>1</v>
      </c>
    </row>
    <row r="132" spans="2:15" x14ac:dyDescent="0.25">
      <c r="B132" s="163">
        <v>0</v>
      </c>
      <c r="C132" s="146">
        <v>0</v>
      </c>
      <c r="D132" s="153">
        <f>IF(C132=0,0,IF(C115=0,0,C132/C115))</f>
        <v>0</v>
      </c>
    </row>
    <row r="133" spans="2:15" x14ac:dyDescent="0.25">
      <c r="B133" s="163">
        <v>-1</v>
      </c>
      <c r="C133" s="146">
        <v>0</v>
      </c>
      <c r="D133" s="153">
        <f>IF(C133=0,0,IF(C132=0,0,C133/C132))</f>
        <v>0</v>
      </c>
    </row>
    <row r="142" spans="2:15" x14ac:dyDescent="0.25">
      <c r="O142" s="108">
        <v>32</v>
      </c>
    </row>
    <row r="150" spans="15:15" x14ac:dyDescent="0.25">
      <c r="O150" s="108">
        <v>24</v>
      </c>
    </row>
    <row r="156" spans="15:15" x14ac:dyDescent="0.25">
      <c r="O156" s="108">
        <v>32</v>
      </c>
    </row>
    <row r="161" spans="2:15" x14ac:dyDescent="0.25">
      <c r="O161" s="108">
        <v>32</v>
      </c>
    </row>
    <row r="167" spans="2:15" x14ac:dyDescent="0.25">
      <c r="B167" s="108" t="s">
        <v>89</v>
      </c>
      <c r="O167" s="108">
        <v>16</v>
      </c>
    </row>
  </sheetData>
  <sheetProtection selectLockedCells="1" selectUnlockedCells="1"/>
  <mergeCells count="12">
    <mergeCell ref="AF2:AH2"/>
    <mergeCell ref="AK2:AO2"/>
    <mergeCell ref="AL3:AO3"/>
    <mergeCell ref="AL4:AO4"/>
    <mergeCell ref="AL5:AO5"/>
    <mergeCell ref="AL6:AO6"/>
    <mergeCell ref="B2:D2"/>
    <mergeCell ref="G2:I2"/>
    <mergeCell ref="L2:N2"/>
    <mergeCell ref="Q2:S2"/>
    <mergeCell ref="V2:X2"/>
    <mergeCell ref="AA2:AC2"/>
  </mergeCells>
  <pageMargins left="0.70866141732283472" right="0.70866141732283472" top="0.74803149606299213" bottom="0.74803149606299213" header="0.31496062992125984" footer="0.31496062992125984"/>
  <pageSetup paperSize="9" scale="2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Парный рейтинг</vt:lpstr>
      <vt:lpstr>Ласт турнир</vt:lpstr>
      <vt:lpstr>Начисление очков_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2026-01-26T16:16:03Z</dcterms:modified>
</cp:coreProperties>
</file>